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s/Downloads/"/>
    </mc:Choice>
  </mc:AlternateContent>
  <xr:revisionPtr revIDLastSave="0" documentId="13_ncr:1_{537D2810-8A8E-484B-84C6-F9587F5D2E23}" xr6:coauthVersionLast="47" xr6:coauthVersionMax="47" xr10:uidLastSave="{00000000-0000-0000-0000-000000000000}"/>
  <bookViews>
    <workbookView xWindow="0" yWindow="500" windowWidth="28800" windowHeight="15840" activeTab="4" xr2:uid="{1E9AF80F-6DFC-C643-8F74-1AF46DE2C297}"/>
  </bookViews>
  <sheets>
    <sheet name="Read_Me" sheetId="4" r:id="rId1"/>
    <sheet name="分析対象物質の一覧" sheetId="5" r:id="rId2"/>
    <sheet name="Positive ion mode" sheetId="1" r:id="rId3"/>
    <sheet name="Negative ion mode" sheetId="2" r:id="rId4"/>
    <sheet name="RT補正用_I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2" l="1" a="1"/>
  <c r="P29" i="2" s="1"/>
  <c r="P30" i="2" a="1"/>
  <c r="P30" i="2" s="1"/>
  <c r="P31" i="2" a="1"/>
  <c r="P31" i="2" s="1"/>
  <c r="P2" i="2" a="1"/>
  <c r="P2" i="2" s="1"/>
  <c r="P3" i="2" a="1"/>
  <c r="P3" i="2" s="1"/>
  <c r="P4" i="2" a="1"/>
  <c r="P4" i="2" s="1"/>
  <c r="P5" i="2" a="1"/>
  <c r="P5" i="2" s="1"/>
  <c r="P6" i="2" a="1"/>
  <c r="P6" i="2" s="1"/>
  <c r="P7" i="2" a="1"/>
  <c r="P7" i="2" s="1"/>
  <c r="P20" i="2" a="1"/>
  <c r="P20" i="2" s="1"/>
  <c r="P21" i="2" a="1"/>
  <c r="P21" i="2" s="1"/>
  <c r="P22" i="2" a="1"/>
  <c r="P22" i="2" s="1"/>
  <c r="P32" i="2" a="1"/>
  <c r="P32" i="2" s="1"/>
  <c r="P33" i="2" a="1"/>
  <c r="P33" i="2" s="1"/>
  <c r="P34" i="2" a="1"/>
  <c r="P34" i="2" s="1"/>
  <c r="P23" i="2" a="1"/>
  <c r="P23" i="2" s="1"/>
  <c r="P24" i="2" a="1"/>
  <c r="P24" i="2" s="1"/>
  <c r="P25" i="2" a="1"/>
  <c r="P25" i="2" s="1"/>
  <c r="P14" i="2" a="1"/>
  <c r="P14" i="2" s="1"/>
  <c r="P15" i="2" a="1"/>
  <c r="P15" i="2" s="1"/>
  <c r="P16" i="2" a="1"/>
  <c r="P16" i="2" s="1"/>
  <c r="P11" i="2" a="1"/>
  <c r="P11" i="2" s="1"/>
  <c r="P12" i="2" a="1"/>
  <c r="P12" i="2" s="1"/>
  <c r="P13" i="2" a="1"/>
  <c r="P13" i="2" s="1"/>
  <c r="P17" i="2" a="1"/>
  <c r="P17" i="2" s="1"/>
  <c r="P18" i="2" a="1"/>
  <c r="P18" i="2" s="1"/>
  <c r="P19" i="2" a="1"/>
  <c r="P19" i="2" s="1"/>
  <c r="P8" i="2" a="1"/>
  <c r="P8" i="2" s="1"/>
  <c r="P9" i="2" a="1"/>
  <c r="P9" i="2" s="1"/>
  <c r="P10" i="2" a="1"/>
  <c r="P10" i="2" s="1"/>
  <c r="P35" i="2" a="1"/>
  <c r="P35" i="2" s="1"/>
  <c r="P36" i="2" a="1"/>
  <c r="P36" i="2" s="1"/>
  <c r="P37" i="2" a="1"/>
  <c r="P37" i="2" s="1"/>
  <c r="P26" i="2" a="1"/>
  <c r="P26" i="2" s="1"/>
  <c r="P27" i="2" a="1"/>
  <c r="P27" i="2" s="1"/>
  <c r="P28" i="2" a="1"/>
  <c r="P28" i="2" s="1"/>
  <c r="O29" i="2" a="1"/>
  <c r="O29" i="2" s="1"/>
  <c r="O30" i="2" a="1"/>
  <c r="O30" i="2" s="1"/>
  <c r="O31" i="2" a="1"/>
  <c r="O31" i="2" s="1"/>
  <c r="O2" i="2" a="1"/>
  <c r="O2" i="2" s="1"/>
  <c r="O3" i="2" a="1"/>
  <c r="O3" i="2" s="1"/>
  <c r="O4" i="2" a="1"/>
  <c r="O4" i="2" s="1"/>
  <c r="O5" i="2" a="1"/>
  <c r="O5" i="2" s="1"/>
  <c r="O6" i="2" a="1"/>
  <c r="O6" i="2" s="1"/>
  <c r="O7" i="2" a="1"/>
  <c r="O7" i="2" s="1"/>
  <c r="O20" i="2" a="1"/>
  <c r="O20" i="2" s="1"/>
  <c r="O21" i="2" a="1"/>
  <c r="O21" i="2" s="1"/>
  <c r="O22" i="2" a="1"/>
  <c r="O22" i="2" s="1"/>
  <c r="O32" i="2" a="1"/>
  <c r="O32" i="2" s="1"/>
  <c r="O33" i="2" a="1"/>
  <c r="O33" i="2" s="1"/>
  <c r="O34" i="2" a="1"/>
  <c r="O34" i="2" s="1"/>
  <c r="O23" i="2" a="1"/>
  <c r="O23" i="2" s="1"/>
  <c r="O24" i="2" a="1"/>
  <c r="O24" i="2" s="1"/>
  <c r="O25" i="2" a="1"/>
  <c r="O25" i="2" s="1"/>
  <c r="O14" i="2" a="1"/>
  <c r="O14" i="2" s="1"/>
  <c r="O15" i="2" a="1"/>
  <c r="O15" i="2" s="1"/>
  <c r="O16" i="2" a="1"/>
  <c r="O16" i="2" s="1"/>
  <c r="O11" i="2" a="1"/>
  <c r="O11" i="2" s="1"/>
  <c r="O12" i="2" a="1"/>
  <c r="O12" i="2" s="1"/>
  <c r="O13" i="2" a="1"/>
  <c r="O13" i="2" s="1"/>
  <c r="O17" i="2" a="1"/>
  <c r="O17" i="2" s="1"/>
  <c r="O18" i="2" a="1"/>
  <c r="O18" i="2" s="1"/>
  <c r="O19" i="2" a="1"/>
  <c r="O19" i="2" s="1"/>
  <c r="O8" i="2" a="1"/>
  <c r="O8" i="2" s="1"/>
  <c r="O9" i="2" a="1"/>
  <c r="O9" i="2" s="1"/>
  <c r="O10" i="2" a="1"/>
  <c r="O10" i="2" s="1"/>
  <c r="O35" i="2" a="1"/>
  <c r="O35" i="2" s="1"/>
  <c r="O36" i="2" a="1"/>
  <c r="O36" i="2" s="1"/>
  <c r="O37" i="2" a="1"/>
  <c r="O37" i="2" s="1"/>
  <c r="O26" i="2" a="1"/>
  <c r="O26" i="2" s="1"/>
  <c r="O27" i="2" a="1"/>
  <c r="O27" i="2" s="1"/>
  <c r="O28" i="2" a="1"/>
  <c r="O28" i="2" s="1"/>
  <c r="D11" i="3"/>
  <c r="Q298" i="1" s="1" a="1"/>
  <c r="Q298" i="1" s="1"/>
  <c r="D10" i="3"/>
  <c r="Q243" i="1" s="1" a="1"/>
  <c r="Q243" i="1" s="1"/>
  <c r="D9" i="3"/>
  <c r="Q173" i="1" s="1" a="1"/>
  <c r="Q173" i="1" s="1"/>
  <c r="D8" i="3"/>
  <c r="Q181" i="1" s="1" a="1"/>
  <c r="Q181" i="1" s="1"/>
  <c r="D7" i="3"/>
  <c r="Q135" i="1" s="1" a="1"/>
  <c r="Q135" i="1" s="1"/>
  <c r="D6" i="3"/>
  <c r="E6" i="3" s="1"/>
  <c r="D5" i="3"/>
  <c r="E5" i="3" s="1"/>
  <c r="D4" i="3"/>
  <c r="D3" i="3"/>
  <c r="Q87" i="1" s="1" a="1"/>
  <c r="Q87" i="1" s="1"/>
  <c r="Q300" i="1" a="1"/>
  <c r="Q300" i="1" s="1"/>
  <c r="E9" i="3"/>
  <c r="O2" i="1" a="1"/>
  <c r="O2" i="1" s="1"/>
  <c r="P2" i="1" s="1" a="1"/>
  <c r="P2" i="1" s="1"/>
  <c r="O3" i="1" a="1"/>
  <c r="O3" i="1" s="1"/>
  <c r="P3" i="1" s="1" a="1"/>
  <c r="P3" i="1" s="1"/>
  <c r="O4" i="1" a="1"/>
  <c r="O4" i="1" s="1"/>
  <c r="O5" i="1" a="1"/>
  <c r="O5" i="1" s="1"/>
  <c r="O6" i="1" a="1"/>
  <c r="O6" i="1" s="1"/>
  <c r="P6" i="1" s="1" a="1"/>
  <c r="P6" i="1" s="1"/>
  <c r="O7" i="1" a="1"/>
  <c r="O7" i="1" s="1"/>
  <c r="O8" i="1" a="1"/>
  <c r="O8" i="1" s="1"/>
  <c r="P8" i="1" s="1" a="1"/>
  <c r="P8" i="1" s="1"/>
  <c r="O9" i="1" a="1"/>
  <c r="O9" i="1" s="1"/>
  <c r="P9" i="1" s="1" a="1"/>
  <c r="P9" i="1" s="1"/>
  <c r="O10" i="1" a="1"/>
  <c r="O10" i="1" s="1"/>
  <c r="P10" i="1" s="1" a="1"/>
  <c r="P10" i="1" s="1"/>
  <c r="O11" i="1" a="1"/>
  <c r="O11" i="1" s="1"/>
  <c r="O12" i="1" a="1"/>
  <c r="O12" i="1" s="1"/>
  <c r="O13" i="1" a="1"/>
  <c r="O13" i="1" s="1"/>
  <c r="O14" i="1" a="1"/>
  <c r="O14" i="1" s="1"/>
  <c r="P14" i="1" s="1" a="1"/>
  <c r="P14" i="1" s="1"/>
  <c r="O15" i="1" a="1"/>
  <c r="O15" i="1" s="1"/>
  <c r="P15" i="1" s="1" a="1"/>
  <c r="P15" i="1" s="1"/>
  <c r="O16" i="1" a="1"/>
  <c r="O16" i="1" s="1"/>
  <c r="O17" i="1" a="1"/>
  <c r="O17" i="1" s="1"/>
  <c r="P17" i="1" s="1" a="1"/>
  <c r="P17" i="1" s="1"/>
  <c r="O18" i="1" a="1"/>
  <c r="O18" i="1" s="1"/>
  <c r="P18" i="1" s="1" a="1"/>
  <c r="P18" i="1" s="1"/>
  <c r="O19" i="1" a="1"/>
  <c r="O19" i="1" s="1"/>
  <c r="O20" i="1" a="1"/>
  <c r="O20" i="1" s="1"/>
  <c r="P20" i="1" s="1" a="1"/>
  <c r="P20" i="1" s="1"/>
  <c r="O21" i="1" a="1"/>
  <c r="O21" i="1" s="1"/>
  <c r="P21" i="1" s="1" a="1"/>
  <c r="P21" i="1" s="1"/>
  <c r="O22" i="1" a="1"/>
  <c r="O22" i="1" s="1"/>
  <c r="P22" i="1" s="1" a="1"/>
  <c r="P22" i="1" s="1"/>
  <c r="O23" i="1" a="1"/>
  <c r="O23" i="1" s="1"/>
  <c r="O24" i="1" a="1"/>
  <c r="O24" i="1" s="1"/>
  <c r="O25" i="1" a="1"/>
  <c r="O25" i="1" s="1"/>
  <c r="O26" i="1" a="1"/>
  <c r="O26" i="1" s="1"/>
  <c r="P26" i="1" s="1" a="1"/>
  <c r="P26" i="1" s="1"/>
  <c r="O27" i="1" a="1"/>
  <c r="O27" i="1" s="1"/>
  <c r="P27" i="1" s="1" a="1"/>
  <c r="P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P32" i="1" s="1" a="1"/>
  <c r="P32" i="1" s="1"/>
  <c r="O33" i="1" a="1"/>
  <c r="O33" i="1" s="1"/>
  <c r="P33" i="1" s="1" a="1"/>
  <c r="P33" i="1" s="1"/>
  <c r="O34" i="1" a="1"/>
  <c r="O34" i="1" s="1"/>
  <c r="O35" i="1" a="1"/>
  <c r="O35" i="1" s="1"/>
  <c r="P35" i="1" s="1" a="1"/>
  <c r="P35" i="1" s="1"/>
  <c r="O36" i="1" a="1"/>
  <c r="O36" i="1" s="1"/>
  <c r="P36" i="1" s="1" a="1"/>
  <c r="P36" i="1" s="1"/>
  <c r="O37" i="1" a="1"/>
  <c r="O37" i="1" s="1"/>
  <c r="O38" i="1" a="1"/>
  <c r="O38" i="1" s="1"/>
  <c r="P38" i="1" s="1" a="1"/>
  <c r="P38" i="1" s="1"/>
  <c r="O39" i="1" a="1"/>
  <c r="O39" i="1" s="1"/>
  <c r="P39" i="1" s="1" a="1"/>
  <c r="P39" i="1" s="1"/>
  <c r="O40" i="1" a="1"/>
  <c r="O40" i="1" s="1"/>
  <c r="P40" i="1" s="1" a="1"/>
  <c r="P40" i="1" s="1"/>
  <c r="O41" i="1" a="1"/>
  <c r="O41" i="1" s="1"/>
  <c r="O42" i="1" a="1"/>
  <c r="O42" i="1" s="1"/>
  <c r="O43" i="1" a="1"/>
  <c r="O43" i="1" s="1"/>
  <c r="O44" i="1" a="1"/>
  <c r="O44" i="1" s="1"/>
  <c r="P44" i="1" s="1" a="1"/>
  <c r="P44" i="1" s="1"/>
  <c r="O45" i="1" a="1"/>
  <c r="O45" i="1" s="1"/>
  <c r="P45" i="1" s="1" a="1"/>
  <c r="P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P50" i="1" s="1" a="1"/>
  <c r="P50" i="1" s="1"/>
  <c r="O51" i="1" a="1"/>
  <c r="O51" i="1" s="1"/>
  <c r="P51" i="1" s="1" a="1"/>
  <c r="P51" i="1" s="1"/>
  <c r="O52" i="1" a="1"/>
  <c r="O52" i="1" s="1"/>
  <c r="O53" i="1" a="1"/>
  <c r="O53" i="1" s="1"/>
  <c r="P53" i="1" s="1" a="1"/>
  <c r="P53" i="1" s="1"/>
  <c r="O54" i="1" a="1"/>
  <c r="O54" i="1" s="1"/>
  <c r="P54" i="1" s="1" a="1"/>
  <c r="P54" i="1" s="1"/>
  <c r="O55" i="1" a="1"/>
  <c r="O55" i="1" s="1"/>
  <c r="O56" i="1" a="1"/>
  <c r="O56" i="1" s="1"/>
  <c r="P56" i="1" s="1" a="1"/>
  <c r="P56" i="1" s="1"/>
  <c r="O57" i="1" a="1"/>
  <c r="O57" i="1" s="1"/>
  <c r="P57" i="1" s="1" a="1"/>
  <c r="P57" i="1" s="1"/>
  <c r="O58" i="1" a="1"/>
  <c r="O58" i="1" s="1"/>
  <c r="P58" i="1" s="1" a="1"/>
  <c r="P58" i="1" s="1"/>
  <c r="O59" i="1" a="1"/>
  <c r="O59" i="1" s="1"/>
  <c r="O60" i="1" a="1"/>
  <c r="O60" i="1" s="1"/>
  <c r="O61" i="1" a="1"/>
  <c r="O61" i="1" s="1"/>
  <c r="O62" i="1" a="1"/>
  <c r="O62" i="1" s="1"/>
  <c r="P62" i="1" s="1" a="1"/>
  <c r="P62" i="1" s="1"/>
  <c r="O63" i="1" a="1"/>
  <c r="O63" i="1" s="1"/>
  <c r="P63" i="1" s="1" a="1"/>
  <c r="P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P68" i="1" s="1" a="1"/>
  <c r="P68" i="1" s="1"/>
  <c r="O69" i="1" a="1"/>
  <c r="O69" i="1" s="1"/>
  <c r="P69" i="1" s="1" a="1"/>
  <c r="P69" i="1" s="1"/>
  <c r="O70" i="1" a="1"/>
  <c r="O70" i="1" s="1"/>
  <c r="O71" i="1" a="1"/>
  <c r="O71" i="1" s="1"/>
  <c r="P71" i="1" s="1" a="1"/>
  <c r="P71" i="1" s="1"/>
  <c r="O72" i="1" a="1"/>
  <c r="O72" i="1" s="1"/>
  <c r="P72" i="1" s="1" a="1"/>
  <c r="P72" i="1" s="1"/>
  <c r="O73" i="1" a="1"/>
  <c r="O73" i="1" s="1"/>
  <c r="O74" i="1" a="1"/>
  <c r="O74" i="1" s="1"/>
  <c r="P74" i="1" s="1" a="1"/>
  <c r="P74" i="1" s="1"/>
  <c r="O75" i="1" a="1"/>
  <c r="O75" i="1" s="1"/>
  <c r="P75" i="1" s="1" a="1"/>
  <c r="P75" i="1" s="1"/>
  <c r="O76" i="1" a="1"/>
  <c r="O76" i="1" s="1"/>
  <c r="P76" i="1" s="1" a="1"/>
  <c r="P76" i="1" s="1"/>
  <c r="O77" i="1" a="1"/>
  <c r="O77" i="1" s="1"/>
  <c r="O78" i="1" a="1"/>
  <c r="O78" i="1" s="1"/>
  <c r="O79" i="1" a="1"/>
  <c r="O79" i="1" s="1"/>
  <c r="O80" i="1" a="1"/>
  <c r="O80" i="1" s="1"/>
  <c r="P80" i="1" s="1" a="1"/>
  <c r="P80" i="1" s="1"/>
  <c r="O81" i="1" a="1"/>
  <c r="O81" i="1" s="1"/>
  <c r="P81" i="1" s="1" a="1"/>
  <c r="P81" i="1" s="1"/>
  <c r="O82" i="1" a="1"/>
  <c r="O82" i="1" s="1"/>
  <c r="O83" i="1" a="1"/>
  <c r="O83" i="1" s="1"/>
  <c r="O84" i="1" a="1"/>
  <c r="O84" i="1" s="1"/>
  <c r="O85" i="1" a="1"/>
  <c r="O85" i="1" s="1"/>
  <c r="O89" i="1" a="1"/>
  <c r="O89" i="1" s="1"/>
  <c r="P89" i="1" s="1" a="1"/>
  <c r="P89" i="1" s="1"/>
  <c r="O90" i="1" a="1"/>
  <c r="O90" i="1" s="1"/>
  <c r="P90" i="1" s="1" a="1"/>
  <c r="P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P95" i="1" s="1" a="1"/>
  <c r="P95" i="1" s="1"/>
  <c r="O96" i="1" a="1"/>
  <c r="O96" i="1" s="1"/>
  <c r="P96" i="1" s="1" a="1"/>
  <c r="P96" i="1" s="1"/>
  <c r="O97" i="1" a="1"/>
  <c r="O97" i="1" s="1"/>
  <c r="O98" i="1" a="1"/>
  <c r="O98" i="1" s="1"/>
  <c r="P98" i="1" s="1" a="1"/>
  <c r="P98" i="1" s="1"/>
  <c r="O99" i="1" a="1"/>
  <c r="O99" i="1" s="1"/>
  <c r="P99" i="1" s="1" a="1"/>
  <c r="P99" i="1" s="1"/>
  <c r="O100" i="1" a="1"/>
  <c r="O100" i="1" s="1"/>
  <c r="O104" i="1" a="1"/>
  <c r="O104" i="1" s="1"/>
  <c r="P104" i="1" s="1" a="1"/>
  <c r="P104" i="1" s="1"/>
  <c r="O105" i="1" a="1"/>
  <c r="O105" i="1" s="1"/>
  <c r="P105" i="1" s="1" a="1"/>
  <c r="P105" i="1" s="1"/>
  <c r="O106" i="1" a="1"/>
  <c r="O106" i="1" s="1"/>
  <c r="O107" i="1" a="1"/>
  <c r="O107" i="1" s="1"/>
  <c r="P107" i="1" s="1" a="1"/>
  <c r="P107" i="1" s="1"/>
  <c r="O108" i="1" a="1"/>
  <c r="O108" i="1" s="1"/>
  <c r="P108" i="1" s="1" a="1"/>
  <c r="P108" i="1" s="1"/>
  <c r="O109" i="1" a="1"/>
  <c r="O109" i="1" s="1"/>
  <c r="O110" i="1" a="1"/>
  <c r="O110" i="1" s="1"/>
  <c r="P110" i="1" s="1" a="1"/>
  <c r="P110" i="1" s="1"/>
  <c r="O111" i="1" a="1"/>
  <c r="O111" i="1" s="1"/>
  <c r="P111" i="1" s="1" a="1"/>
  <c r="P111" i="1" s="1"/>
  <c r="O112" i="1" a="1"/>
  <c r="O112" i="1" s="1"/>
  <c r="P112" i="1" s="1" a="1"/>
  <c r="P112" i="1" s="1"/>
  <c r="O113" i="1" a="1"/>
  <c r="O113" i="1" s="1"/>
  <c r="O114" i="1" a="1"/>
  <c r="O114" i="1" s="1"/>
  <c r="O115" i="1" a="1"/>
  <c r="O115" i="1" s="1"/>
  <c r="O116" i="1" a="1"/>
  <c r="O116" i="1" s="1"/>
  <c r="P116" i="1" s="1" a="1"/>
  <c r="P116" i="1" s="1"/>
  <c r="O117" i="1" a="1"/>
  <c r="O117" i="1" s="1"/>
  <c r="P117" i="1" s="1" a="1"/>
  <c r="P117" i="1" s="1"/>
  <c r="O118" i="1" a="1"/>
  <c r="O118" i="1" s="1"/>
  <c r="O119" i="1" a="1"/>
  <c r="O119" i="1" s="1"/>
  <c r="O120" i="1" a="1"/>
  <c r="O120" i="1" s="1"/>
  <c r="O121" i="1" a="1"/>
  <c r="O121" i="1" s="1"/>
  <c r="O122" i="1" a="1"/>
  <c r="O122" i="1" s="1"/>
  <c r="P122" i="1" s="1" a="1"/>
  <c r="P122" i="1" s="1"/>
  <c r="O123" i="1" a="1"/>
  <c r="O123" i="1" s="1"/>
  <c r="P123" i="1" s="1" a="1"/>
  <c r="P123" i="1" s="1"/>
  <c r="O124" i="1" a="1"/>
  <c r="O124" i="1" s="1"/>
  <c r="O125" i="1" a="1"/>
  <c r="O125" i="1" s="1"/>
  <c r="P125" i="1" s="1" a="1"/>
  <c r="P125" i="1" s="1"/>
  <c r="O126" i="1" a="1"/>
  <c r="O126" i="1" s="1"/>
  <c r="P126" i="1" s="1" a="1"/>
  <c r="P126" i="1" s="1"/>
  <c r="O127" i="1" a="1"/>
  <c r="O127" i="1" s="1"/>
  <c r="O128" i="1" a="1"/>
  <c r="O128" i="1" s="1"/>
  <c r="P128" i="1" s="1" a="1"/>
  <c r="P128" i="1" s="1"/>
  <c r="O129" i="1" a="1"/>
  <c r="O129" i="1" s="1"/>
  <c r="P129" i="1" s="1" a="1"/>
  <c r="P129" i="1" s="1"/>
  <c r="O130" i="1" a="1"/>
  <c r="O130" i="1" s="1"/>
  <c r="P130" i="1" s="1" a="1"/>
  <c r="P130" i="1" s="1"/>
  <c r="O131" i="1" a="1"/>
  <c r="O131" i="1" s="1"/>
  <c r="O132" i="1" a="1"/>
  <c r="O132" i="1" s="1"/>
  <c r="O133" i="1" a="1"/>
  <c r="O133" i="1" s="1"/>
  <c r="O137" i="1" a="1"/>
  <c r="O137" i="1" s="1"/>
  <c r="P137" i="1" s="1" a="1"/>
  <c r="P137" i="1" s="1"/>
  <c r="O138" i="1" a="1"/>
  <c r="O138" i="1" s="1"/>
  <c r="P138" i="1" s="1" a="1"/>
  <c r="P138" i="1" s="1"/>
  <c r="O139" i="1" a="1"/>
  <c r="O139" i="1" s="1"/>
  <c r="P139" i="1" s="1" a="1"/>
  <c r="P139" i="1" s="1"/>
  <c r="O140" i="1" a="1"/>
  <c r="O140" i="1" s="1"/>
  <c r="O141" i="1" a="1"/>
  <c r="O141" i="1" s="1"/>
  <c r="O142" i="1" a="1"/>
  <c r="O142" i="1" s="1"/>
  <c r="O143" i="1" a="1"/>
  <c r="O143" i="1" s="1"/>
  <c r="P143" i="1" s="1" a="1"/>
  <c r="P143" i="1" s="1"/>
  <c r="O144" i="1" a="1"/>
  <c r="O144" i="1" s="1"/>
  <c r="O145" i="1" a="1"/>
  <c r="O145" i="1" s="1"/>
  <c r="O146" i="1" a="1"/>
  <c r="O146" i="1" s="1"/>
  <c r="O147" i="1" a="1"/>
  <c r="O147" i="1" s="1"/>
  <c r="O148" i="1" a="1"/>
  <c r="O148" i="1" s="1"/>
  <c r="P148" i="1" s="1" a="1"/>
  <c r="P148" i="1" s="1"/>
  <c r="O149" i="1" a="1"/>
  <c r="O149" i="1" s="1"/>
  <c r="P149" i="1" s="1" a="1"/>
  <c r="P149" i="1" s="1"/>
  <c r="O150" i="1" a="1"/>
  <c r="O150" i="1" s="1"/>
  <c r="O151" i="1" a="1"/>
  <c r="O151" i="1" s="1"/>
  <c r="P151" i="1" s="1" a="1"/>
  <c r="P151" i="1" s="1"/>
  <c r="O152" i="1" a="1"/>
  <c r="O152" i="1" s="1"/>
  <c r="P152" i="1" s="1" a="1"/>
  <c r="P152" i="1" s="1"/>
  <c r="O153" i="1" a="1"/>
  <c r="O153" i="1" s="1"/>
  <c r="O154" i="1" a="1"/>
  <c r="O154" i="1" s="1"/>
  <c r="P154" i="1" s="1" a="1"/>
  <c r="P154" i="1" s="1"/>
  <c r="O155" i="1" a="1"/>
  <c r="O155" i="1" s="1"/>
  <c r="P155" i="1" s="1" a="1"/>
  <c r="P155" i="1" s="1"/>
  <c r="O156" i="1" a="1"/>
  <c r="O156" i="1" s="1"/>
  <c r="P156" i="1" s="1" a="1"/>
  <c r="P156" i="1" s="1"/>
  <c r="O157" i="1" a="1"/>
  <c r="O157" i="1" s="1"/>
  <c r="O158" i="1" a="1"/>
  <c r="O158" i="1" s="1"/>
  <c r="O159" i="1" a="1"/>
  <c r="O159" i="1" s="1"/>
  <c r="O160" i="1" a="1"/>
  <c r="O160" i="1" s="1"/>
  <c r="P160" i="1" s="1" a="1"/>
  <c r="P160" i="1" s="1"/>
  <c r="O161" i="1" a="1"/>
  <c r="O161" i="1" s="1"/>
  <c r="P161" i="1" s="1" a="1"/>
  <c r="P161" i="1" s="1"/>
  <c r="O162" i="1" a="1"/>
  <c r="O162" i="1" s="1"/>
  <c r="O163" i="1" a="1"/>
  <c r="O163" i="1" s="1"/>
  <c r="O164" i="1" a="1"/>
  <c r="O164" i="1" s="1"/>
  <c r="O165" i="1" a="1"/>
  <c r="O165" i="1" s="1"/>
  <c r="O166" i="1" a="1"/>
  <c r="O166" i="1" s="1"/>
  <c r="P166" i="1" s="1" a="1"/>
  <c r="P166" i="1" s="1"/>
  <c r="O167" i="1" a="1"/>
  <c r="O167" i="1" s="1"/>
  <c r="P167" i="1" s="1" a="1"/>
  <c r="P167" i="1" s="1"/>
  <c r="O168" i="1" a="1"/>
  <c r="O168" i="1" s="1"/>
  <c r="O169" i="1" a="1"/>
  <c r="O169" i="1" s="1"/>
  <c r="P169" i="1" s="1" a="1"/>
  <c r="P169" i="1" s="1"/>
  <c r="O170" i="1" a="1"/>
  <c r="O170" i="1" s="1"/>
  <c r="P170" i="1" s="1" a="1"/>
  <c r="P170" i="1" s="1"/>
  <c r="O171" i="1" a="1"/>
  <c r="O171" i="1" s="1"/>
  <c r="P171" i="1" s="1" a="1"/>
  <c r="P171" i="1" s="1"/>
  <c r="O172" i="1" a="1"/>
  <c r="O172" i="1" s="1"/>
  <c r="P172" i="1" s="1" a="1"/>
  <c r="P172" i="1" s="1"/>
  <c r="O174" i="1" a="1"/>
  <c r="O174" i="1" s="1"/>
  <c r="P174" i="1" s="1" a="1"/>
  <c r="P174" i="1" s="1"/>
  <c r="O175" i="1" a="1"/>
  <c r="O175" i="1" s="1"/>
  <c r="O176" i="1" a="1"/>
  <c r="O176" i="1" s="1"/>
  <c r="O177" i="1" a="1"/>
  <c r="O177" i="1" s="1"/>
  <c r="O178" i="1" a="1"/>
  <c r="O178" i="1" s="1"/>
  <c r="O179" i="1" a="1"/>
  <c r="O179" i="1" s="1"/>
  <c r="P179" i="1" s="1" a="1"/>
  <c r="P179" i="1" s="1"/>
  <c r="O183" i="1" a="1"/>
  <c r="O183" i="1" s="1"/>
  <c r="P183" i="1" s="1" a="1"/>
  <c r="P183" i="1" s="1"/>
  <c r="O184" i="1" a="1"/>
  <c r="O184" i="1" s="1"/>
  <c r="O185" i="1" a="1"/>
  <c r="O185" i="1" s="1"/>
  <c r="P185" i="1" s="1" a="1"/>
  <c r="P185" i="1" s="1"/>
  <c r="O186" i="1" a="1"/>
  <c r="O186" i="1" s="1"/>
  <c r="P186" i="1" s="1" a="1"/>
  <c r="P186" i="1" s="1"/>
  <c r="O187" i="1" a="1"/>
  <c r="O187" i="1" s="1"/>
  <c r="O188" i="1" a="1"/>
  <c r="O188" i="1" s="1"/>
  <c r="P188" i="1" s="1" a="1"/>
  <c r="P188" i="1" s="1"/>
  <c r="O189" i="1" a="1"/>
  <c r="O189" i="1" s="1"/>
  <c r="P189" i="1" s="1" a="1"/>
  <c r="P189" i="1" s="1"/>
  <c r="O190" i="1" a="1"/>
  <c r="O190" i="1" s="1"/>
  <c r="P190" i="1" s="1" a="1"/>
  <c r="P190" i="1" s="1"/>
  <c r="O191" i="1" a="1"/>
  <c r="O191" i="1" s="1"/>
  <c r="P191" i="1" s="1" a="1"/>
  <c r="P191" i="1" s="1"/>
  <c r="O192" i="1" a="1"/>
  <c r="O192" i="1" s="1"/>
  <c r="O193" i="1" a="1"/>
  <c r="O193" i="1" s="1"/>
  <c r="O194" i="1" a="1"/>
  <c r="O194" i="1" s="1"/>
  <c r="P194" i="1" s="1" a="1"/>
  <c r="P194" i="1" s="1"/>
  <c r="O195" i="1" a="1"/>
  <c r="O195" i="1" s="1"/>
  <c r="P195" i="1" s="1" a="1"/>
  <c r="P195" i="1" s="1"/>
  <c r="O196" i="1" a="1"/>
  <c r="O196" i="1" s="1"/>
  <c r="O197" i="1" a="1"/>
  <c r="O197" i="1" s="1"/>
  <c r="O199" i="1" a="1"/>
  <c r="O199" i="1" s="1"/>
  <c r="P199" i="1" s="1" a="1"/>
  <c r="P199" i="1" s="1"/>
  <c r="O200" i="1" a="1"/>
  <c r="O200" i="1" s="1"/>
  <c r="P200" i="1" s="1" a="1"/>
  <c r="P200" i="1" s="1"/>
  <c r="O201" i="1" a="1"/>
  <c r="O201" i="1" s="1"/>
  <c r="P201" i="1" s="1" a="1"/>
  <c r="P201" i="1" s="1"/>
  <c r="O202" i="1" a="1"/>
  <c r="O202" i="1" s="1"/>
  <c r="P202" i="1" s="1" a="1"/>
  <c r="P202" i="1" s="1"/>
  <c r="O203" i="1" a="1"/>
  <c r="O203" i="1" s="1"/>
  <c r="P203" i="1" s="1" a="1"/>
  <c r="P203" i="1" s="1"/>
  <c r="O204" i="1" a="1"/>
  <c r="O204" i="1" s="1"/>
  <c r="O205" i="1" a="1"/>
  <c r="O205" i="1" s="1"/>
  <c r="O206" i="1" a="1"/>
  <c r="O206" i="1" s="1"/>
  <c r="O207" i="1" a="1"/>
  <c r="O207" i="1" s="1"/>
  <c r="P207" i="1" s="1" a="1"/>
  <c r="P207" i="1" s="1"/>
  <c r="O208" i="1" a="1"/>
  <c r="O208" i="1" s="1"/>
  <c r="P208" i="1" s="1" a="1"/>
  <c r="P208" i="1" s="1"/>
  <c r="O209" i="1" a="1"/>
  <c r="O209" i="1" s="1"/>
  <c r="O210" i="1" a="1"/>
  <c r="O210" i="1" s="1"/>
  <c r="O211" i="1" a="1"/>
  <c r="O211" i="1" s="1"/>
  <c r="P211" i="1" s="1" a="1"/>
  <c r="P211" i="1" s="1"/>
  <c r="O212" i="1" a="1"/>
  <c r="O212" i="1" s="1"/>
  <c r="O213" i="1" a="1"/>
  <c r="O213" i="1" s="1"/>
  <c r="P213" i="1" s="1" a="1"/>
  <c r="P213" i="1" s="1"/>
  <c r="O214" i="1" a="1"/>
  <c r="O214" i="1" s="1"/>
  <c r="P214" i="1" s="1" a="1"/>
  <c r="P214" i="1" s="1"/>
  <c r="O215" i="1" a="1"/>
  <c r="O215" i="1" s="1"/>
  <c r="P215" i="1" s="1" a="1"/>
  <c r="P215" i="1" s="1"/>
  <c r="O216" i="1" a="1"/>
  <c r="O216" i="1" s="1"/>
  <c r="P216" i="1" s="1" a="1"/>
  <c r="P216" i="1" s="1"/>
  <c r="O217" i="1" a="1"/>
  <c r="O217" i="1" s="1"/>
  <c r="P217" i="1" s="1" a="1"/>
  <c r="P217" i="1" s="1"/>
  <c r="O218" i="1" a="1"/>
  <c r="O218" i="1" s="1"/>
  <c r="O219" i="1" a="1"/>
  <c r="O219" i="1" s="1"/>
  <c r="P219" i="1" s="1" a="1"/>
  <c r="P219" i="1" s="1"/>
  <c r="O220" i="1" a="1"/>
  <c r="O220" i="1" s="1"/>
  <c r="P220" i="1" s="1" a="1"/>
  <c r="P220" i="1" s="1"/>
  <c r="O221" i="1" a="1"/>
  <c r="O221" i="1" s="1"/>
  <c r="O222" i="1" a="1"/>
  <c r="O222" i="1" s="1"/>
  <c r="O223" i="1" a="1"/>
  <c r="O223" i="1" s="1"/>
  <c r="P223" i="1" s="1" a="1"/>
  <c r="P223" i="1" s="1"/>
  <c r="O224" i="1" a="1"/>
  <c r="O224" i="1" s="1"/>
  <c r="O225" i="1" a="1"/>
  <c r="O225" i="1" s="1"/>
  <c r="P225" i="1" s="1" a="1"/>
  <c r="P225" i="1" s="1"/>
  <c r="O226" i="1" a="1"/>
  <c r="O226" i="1" s="1"/>
  <c r="P226" i="1" s="1" a="1"/>
  <c r="P226" i="1" s="1"/>
  <c r="O227" i="1" a="1"/>
  <c r="O227" i="1" s="1"/>
  <c r="O228" i="1" a="1"/>
  <c r="O228" i="1" s="1"/>
  <c r="P228" i="1" s="1" a="1"/>
  <c r="P228" i="1" s="1"/>
  <c r="O229" i="1" a="1"/>
  <c r="O229" i="1" s="1"/>
  <c r="P229" i="1" s="1" a="1"/>
  <c r="P229" i="1" s="1"/>
  <c r="O230" i="1" a="1"/>
  <c r="O230" i="1" s="1"/>
  <c r="O231" i="1" a="1"/>
  <c r="O231" i="1" s="1"/>
  <c r="P231" i="1" s="1" a="1"/>
  <c r="P231" i="1" s="1"/>
  <c r="O232" i="1" a="1"/>
  <c r="O232" i="1" s="1"/>
  <c r="P232" i="1" s="1" a="1"/>
  <c r="P232" i="1" s="1"/>
  <c r="O233" i="1" a="1"/>
  <c r="O233" i="1" s="1"/>
  <c r="P233" i="1" s="1" a="1"/>
  <c r="P233" i="1" s="1"/>
  <c r="O234" i="1" a="1"/>
  <c r="O234" i="1" s="1"/>
  <c r="O235" i="1" a="1"/>
  <c r="O235" i="1" s="1"/>
  <c r="O236" i="1" a="1"/>
  <c r="O236" i="1" s="1"/>
  <c r="O237" i="1" a="1"/>
  <c r="O237" i="1" s="1"/>
  <c r="P237" i="1" s="1" a="1"/>
  <c r="P237" i="1" s="1"/>
  <c r="O238" i="1" a="1"/>
  <c r="O238" i="1" s="1"/>
  <c r="P238" i="1" s="1" a="1"/>
  <c r="P238" i="1" s="1"/>
  <c r="O239" i="1" a="1"/>
  <c r="O239" i="1" s="1"/>
  <c r="O240" i="1" a="1"/>
  <c r="O240" i="1" s="1"/>
  <c r="P240" i="1" s="1" a="1"/>
  <c r="P240" i="1" s="1"/>
  <c r="O244" i="1" a="1"/>
  <c r="O244" i="1" s="1"/>
  <c r="O245" i="1" a="1"/>
  <c r="O245" i="1" s="1"/>
  <c r="O246" i="1" a="1"/>
  <c r="O246" i="1" s="1"/>
  <c r="P246" i="1" s="1" a="1"/>
  <c r="P246" i="1" s="1"/>
  <c r="O247" i="1" a="1"/>
  <c r="O247" i="1" s="1"/>
  <c r="P247" i="1" s="1" a="1"/>
  <c r="P247" i="1" s="1"/>
  <c r="O248" i="1" a="1"/>
  <c r="O248" i="1" s="1"/>
  <c r="O249" i="1" a="1"/>
  <c r="O249" i="1" s="1"/>
  <c r="O250" i="1" a="1"/>
  <c r="O250" i="1" s="1"/>
  <c r="P250" i="1" s="1" a="1"/>
  <c r="P250" i="1" s="1"/>
  <c r="O251" i="1" a="1"/>
  <c r="O251" i="1" s="1"/>
  <c r="O252" i="1" a="1"/>
  <c r="O252" i="1" s="1"/>
  <c r="P252" i="1" s="1" a="1"/>
  <c r="P252" i="1" s="1"/>
  <c r="O253" i="1" a="1"/>
  <c r="O253" i="1" s="1"/>
  <c r="P253" i="1" s="1" a="1"/>
  <c r="P253" i="1" s="1"/>
  <c r="O254" i="1" a="1"/>
  <c r="O254" i="1" s="1"/>
  <c r="P254" i="1" s="1" a="1"/>
  <c r="P254" i="1" s="1"/>
  <c r="O255" i="1" a="1"/>
  <c r="O255" i="1" s="1"/>
  <c r="P255" i="1" s="1" a="1"/>
  <c r="P255" i="1" s="1"/>
  <c r="O256" i="1" a="1"/>
  <c r="O256" i="1" s="1"/>
  <c r="O257" i="1" a="1"/>
  <c r="O257" i="1" s="1"/>
  <c r="O258" i="1" a="1"/>
  <c r="O258" i="1" s="1"/>
  <c r="P258" i="1" s="1" a="1"/>
  <c r="P258" i="1" s="1"/>
  <c r="O259" i="1" a="1"/>
  <c r="O259" i="1" s="1"/>
  <c r="P259" i="1" s="1" a="1"/>
  <c r="P259" i="1" s="1"/>
  <c r="O260" i="1" a="1"/>
  <c r="O260" i="1" s="1"/>
  <c r="O261" i="1" a="1"/>
  <c r="O261" i="1" s="1"/>
  <c r="O262" i="1" a="1"/>
  <c r="O262" i="1" s="1"/>
  <c r="P262" i="1" s="1" a="1"/>
  <c r="P262" i="1" s="1"/>
  <c r="O263" i="1" a="1"/>
  <c r="O263" i="1" s="1"/>
  <c r="O264" i="1" a="1"/>
  <c r="O264" i="1" s="1"/>
  <c r="P264" i="1" s="1" a="1"/>
  <c r="P264" i="1" s="1"/>
  <c r="O265" i="1" a="1"/>
  <c r="O265" i="1" s="1"/>
  <c r="P265" i="1" s="1" a="1"/>
  <c r="P265" i="1" s="1"/>
  <c r="O266" i="1" a="1"/>
  <c r="O266" i="1" s="1"/>
  <c r="P266" i="1" s="1" a="1"/>
  <c r="P266" i="1" s="1"/>
  <c r="O267" i="1" a="1"/>
  <c r="O267" i="1" s="1"/>
  <c r="O268" i="1" a="1"/>
  <c r="O268" i="1" s="1"/>
  <c r="O269" i="1" a="1"/>
  <c r="O269" i="1" s="1"/>
  <c r="O270" i="1" a="1"/>
  <c r="O270" i="1" s="1"/>
  <c r="P270" i="1" s="1" a="1"/>
  <c r="P270" i="1" s="1"/>
  <c r="O271" i="1" a="1"/>
  <c r="O271" i="1" s="1"/>
  <c r="P271" i="1" s="1" a="1"/>
  <c r="P271" i="1" s="1"/>
  <c r="O272" i="1" a="1"/>
  <c r="O272" i="1" s="1"/>
  <c r="P272" i="1" s="1" a="1"/>
  <c r="P272" i="1" s="1"/>
  <c r="O273" i="1" a="1"/>
  <c r="O273" i="1" s="1"/>
  <c r="P273" i="1" s="1" a="1"/>
  <c r="P273" i="1" s="1"/>
  <c r="O274" i="1" a="1"/>
  <c r="O274" i="1" s="1"/>
  <c r="O275" i="1" a="1"/>
  <c r="O275" i="1" s="1"/>
  <c r="O276" i="1" a="1"/>
  <c r="O276" i="1" s="1"/>
  <c r="P276" i="1" s="1" a="1"/>
  <c r="P276" i="1" s="1"/>
  <c r="O277" i="1" a="1"/>
  <c r="O277" i="1" s="1"/>
  <c r="P277" i="1" s="1" a="1"/>
  <c r="P277" i="1" s="1"/>
  <c r="O278" i="1" a="1"/>
  <c r="O278" i="1" s="1"/>
  <c r="O279" i="1" a="1"/>
  <c r="O279" i="1" s="1"/>
  <c r="O280" i="1" a="1"/>
  <c r="O280" i="1" s="1"/>
  <c r="O281" i="1" a="1"/>
  <c r="O281" i="1" s="1"/>
  <c r="O282" i="1" a="1"/>
  <c r="O282" i="1" s="1"/>
  <c r="P282" i="1" s="1" a="1"/>
  <c r="P282" i="1" s="1"/>
  <c r="O283" i="1" a="1"/>
  <c r="O283" i="1" s="1"/>
  <c r="P283" i="1" s="1" a="1"/>
  <c r="P283" i="1" s="1"/>
  <c r="O284" i="1" a="1"/>
  <c r="O284" i="1" s="1"/>
  <c r="P284" i="1" s="1" a="1"/>
  <c r="P284" i="1" s="1"/>
  <c r="O285" i="1" a="1"/>
  <c r="O285" i="1" s="1"/>
  <c r="O286" i="1" a="1"/>
  <c r="O286" i="1" s="1"/>
  <c r="O287" i="1" a="1"/>
  <c r="O287" i="1" s="1"/>
  <c r="O288" i="1" a="1"/>
  <c r="O288" i="1" s="1"/>
  <c r="P288" i="1" s="1" a="1"/>
  <c r="P288" i="1" s="1"/>
  <c r="O289" i="1" a="1"/>
  <c r="O289" i="1" s="1"/>
  <c r="P289" i="1" s="1" a="1"/>
  <c r="P289" i="1" s="1"/>
  <c r="O290" i="1" a="1"/>
  <c r="O290" i="1" s="1"/>
  <c r="P290" i="1" s="1" a="1"/>
  <c r="P290" i="1" s="1"/>
  <c r="O291" i="1" a="1"/>
  <c r="O291" i="1" s="1"/>
  <c r="P291" i="1" s="1" a="1"/>
  <c r="P291" i="1" s="1"/>
  <c r="O292" i="1" a="1"/>
  <c r="O292" i="1" s="1"/>
  <c r="O293" i="1" a="1"/>
  <c r="O293" i="1" s="1"/>
  <c r="O294" i="1" a="1"/>
  <c r="O294" i="1" s="1"/>
  <c r="P294" i="1" s="1" a="1"/>
  <c r="P294" i="1" s="1"/>
  <c r="O295" i="1" a="1"/>
  <c r="O295" i="1" s="1"/>
  <c r="P295" i="1" s="1" a="1"/>
  <c r="P295" i="1" s="1"/>
  <c r="O296" i="1" a="1"/>
  <c r="O296" i="1" s="1"/>
  <c r="O297" i="1" a="1"/>
  <c r="O297" i="1" s="1"/>
  <c r="O301" i="1" a="1"/>
  <c r="O301" i="1" s="1"/>
  <c r="P301" i="1" s="1" a="1"/>
  <c r="P301" i="1" s="1"/>
  <c r="O302" i="1" a="1"/>
  <c r="O302" i="1" s="1"/>
  <c r="O303" i="1" a="1"/>
  <c r="O303" i="1" s="1"/>
  <c r="O304" i="1" a="1"/>
  <c r="O304" i="1" s="1"/>
  <c r="P304" i="1" s="1" a="1"/>
  <c r="P304" i="1" s="1"/>
  <c r="O305" i="1" a="1"/>
  <c r="O305" i="1" s="1"/>
  <c r="P305" i="1" s="1" a="1"/>
  <c r="P305" i="1" s="1"/>
  <c r="O306" i="1" a="1"/>
  <c r="O306" i="1" s="1"/>
  <c r="P306" i="1" s="1" a="1"/>
  <c r="P306" i="1" s="1"/>
  <c r="O307" i="1" a="1"/>
  <c r="O307" i="1" s="1"/>
  <c r="O308" i="1" a="1"/>
  <c r="O308" i="1" s="1"/>
  <c r="P308" i="1" s="1" a="1"/>
  <c r="P308" i="1" s="1"/>
  <c r="O309" i="1" a="1"/>
  <c r="O309" i="1" s="1"/>
  <c r="P309" i="1" s="1" a="1"/>
  <c r="P309" i="1" s="1"/>
  <c r="O310" i="1" a="1"/>
  <c r="O310" i="1" s="1"/>
  <c r="P310" i="1" s="1" a="1"/>
  <c r="P310" i="1" s="1"/>
  <c r="O311" i="1" a="1"/>
  <c r="O311" i="1" s="1"/>
  <c r="O312" i="1" a="1"/>
  <c r="O312" i="1" s="1"/>
  <c r="P312" i="1" s="1" a="1"/>
  <c r="P312" i="1" s="1"/>
  <c r="O313" i="1" a="1"/>
  <c r="O313" i="1" s="1"/>
  <c r="P313" i="1" s="1" a="1"/>
  <c r="P313" i="1" s="1"/>
  <c r="O314" i="1" a="1"/>
  <c r="O314" i="1" s="1"/>
  <c r="O315" i="1" a="1"/>
  <c r="O315" i="1" s="1"/>
  <c r="P315" i="1" s="1" a="1"/>
  <c r="P315" i="1" s="1"/>
  <c r="Q39" i="2" l="1" a="1"/>
  <c r="Q39" i="2" s="1"/>
  <c r="Q40" i="2" a="1"/>
  <c r="Q40" i="2" s="1"/>
  <c r="E4" i="3"/>
  <c r="Q30" i="2" s="1" a="1"/>
  <c r="Q30" i="2" s="1"/>
  <c r="Q242" i="1" a="1"/>
  <c r="Q242" i="1" s="1"/>
  <c r="Q241" i="1" a="1"/>
  <c r="Q241" i="1" s="1"/>
  <c r="E10" i="3"/>
  <c r="Q284" i="1" s="1" a="1"/>
  <c r="Q284" i="1" s="1"/>
  <c r="E11" i="3"/>
  <c r="Q313" i="1" s="1" a="1"/>
  <c r="Q313" i="1" s="1"/>
  <c r="Q299" i="1" a="1"/>
  <c r="Q299" i="1" s="1"/>
  <c r="Q102" i="1" a="1"/>
  <c r="Q102" i="1" s="1"/>
  <c r="Q14" i="2" a="1"/>
  <c r="Q14" i="2" s="1"/>
  <c r="Q101" i="1" a="1"/>
  <c r="Q101" i="1" s="1"/>
  <c r="Q86" i="1" a="1"/>
  <c r="Q86" i="1" s="1"/>
  <c r="Q103" i="1" a="1"/>
  <c r="Q103" i="1" s="1"/>
  <c r="Q38" i="2" a="1"/>
  <c r="Q38" i="2" s="1"/>
  <c r="Q31" i="2" a="1"/>
  <c r="Q31" i="2" s="1"/>
  <c r="Q8" i="2" a="1"/>
  <c r="Q8" i="2" s="1"/>
  <c r="Q37" i="2" a="1"/>
  <c r="Q37" i="2" s="1"/>
  <c r="Q20" i="2" a="1"/>
  <c r="Q20" i="2" s="1"/>
  <c r="Q2" i="2" a="1"/>
  <c r="Q2" i="2" s="1"/>
  <c r="Q32" i="2" a="1"/>
  <c r="Q32" i="2" s="1"/>
  <c r="Q29" i="2" a="1"/>
  <c r="Q29" i="2" s="1"/>
  <c r="Q35" i="2" a="1"/>
  <c r="Q35" i="2" s="1"/>
  <c r="Q9" i="2" a="1"/>
  <c r="Q9" i="2" s="1"/>
  <c r="Q36" i="2" a="1"/>
  <c r="Q36" i="2" s="1"/>
  <c r="Q33" i="2" a="1"/>
  <c r="Q33" i="2" s="1"/>
  <c r="Q22" i="2" a="1"/>
  <c r="Q22" i="2" s="1"/>
  <c r="Q10" i="2" a="1"/>
  <c r="Q10" i="2" s="1"/>
  <c r="Q21" i="2" a="1"/>
  <c r="Q21" i="2" s="1"/>
  <c r="Q7" i="2" a="1"/>
  <c r="Q7" i="2" s="1"/>
  <c r="Q19" i="2" a="1"/>
  <c r="Q19" i="2" s="1"/>
  <c r="Q17" i="2" a="1"/>
  <c r="Q17" i="2" s="1"/>
  <c r="Q28" i="2" a="1"/>
  <c r="Q28" i="2" s="1"/>
  <c r="Q3" i="2" a="1"/>
  <c r="Q3" i="2" s="1"/>
  <c r="Q26" i="2" a="1"/>
  <c r="Q26" i="2" s="1"/>
  <c r="Q18" i="2" a="1"/>
  <c r="Q18" i="2" s="1"/>
  <c r="Q16" i="2" a="1"/>
  <c r="Q16" i="2" s="1"/>
  <c r="Q23" i="2" a="1"/>
  <c r="Q23" i="2" s="1"/>
  <c r="Q15" i="2" a="1"/>
  <c r="Q15" i="2" s="1"/>
  <c r="Q34" i="2" a="1"/>
  <c r="Q34" i="2" s="1"/>
  <c r="Q4" i="2" a="1"/>
  <c r="Q4" i="2" s="1"/>
  <c r="Q27" i="2" a="1"/>
  <c r="Q27" i="2" s="1"/>
  <c r="Q13" i="2" a="1"/>
  <c r="Q13" i="2" s="1"/>
  <c r="Q25" i="2" a="1"/>
  <c r="Q25" i="2" s="1"/>
  <c r="Q5" i="2" a="1"/>
  <c r="Q5" i="2" s="1"/>
  <c r="Q24" i="2" a="1"/>
  <c r="Q24" i="2" s="1"/>
  <c r="Q6" i="2" a="1"/>
  <c r="Q6" i="2" s="1"/>
  <c r="Q12" i="2" a="1"/>
  <c r="Q12" i="2" s="1"/>
  <c r="Q11" i="2" a="1"/>
  <c r="Q11" i="2" s="1"/>
  <c r="Q134" i="1" a="1"/>
  <c r="Q134" i="1" s="1"/>
  <c r="E3" i="3"/>
  <c r="Q90" i="1" s="1" a="1"/>
  <c r="Q90" i="1" s="1"/>
  <c r="Q180" i="1" a="1"/>
  <c r="Q180" i="1" s="1"/>
  <c r="Q88" i="1" a="1"/>
  <c r="Q88" i="1" s="1"/>
  <c r="Q198" i="1" a="1"/>
  <c r="Q198" i="1" s="1"/>
  <c r="Q148" i="1" a="1"/>
  <c r="Q148" i="1" s="1"/>
  <c r="Q110" i="1" a="1"/>
  <c r="Q110" i="1" s="1"/>
  <c r="Q57" i="1" a="1"/>
  <c r="Q57" i="1" s="1"/>
  <c r="Q174" i="1" a="1"/>
  <c r="Q174" i="1" s="1"/>
  <c r="Q10" i="1" a="1"/>
  <c r="Q10" i="1" s="1"/>
  <c r="Q207" i="1" a="1"/>
  <c r="Q207" i="1" s="1"/>
  <c r="E8" i="3"/>
  <c r="Q265" i="1" s="1" a="1"/>
  <c r="Q265" i="1" s="1"/>
  <c r="Q182" i="1" a="1"/>
  <c r="Q182" i="1" s="1"/>
  <c r="Q51" i="1" a="1"/>
  <c r="Q51" i="1" s="1"/>
  <c r="E7" i="3"/>
  <c r="Q156" i="1" s="1" a="1"/>
  <c r="Q156" i="1" s="1"/>
  <c r="Q136" i="1" a="1"/>
  <c r="Q136" i="1" s="1"/>
  <c r="Q111" i="1" a="1"/>
  <c r="Q111" i="1" s="1"/>
  <c r="Q95" i="1" a="1"/>
  <c r="Q95" i="1" s="1"/>
  <c r="Q35" i="1" a="1"/>
  <c r="Q35" i="1" s="1"/>
  <c r="Q238" i="1" a="1"/>
  <c r="Q238" i="1" s="1"/>
  <c r="Q233" i="1" a="1"/>
  <c r="Q233" i="1" s="1"/>
  <c r="Q211" i="1" a="1"/>
  <c r="Q211" i="1" s="1"/>
  <c r="Q200" i="1" a="1"/>
  <c r="Q200" i="1" s="1"/>
  <c r="Q50" i="1" a="1"/>
  <c r="Q50" i="1" s="1"/>
  <c r="Q45" i="1" a="1"/>
  <c r="Q45" i="1" s="1"/>
  <c r="Q9" i="1" a="1"/>
  <c r="Q9" i="1" s="1"/>
  <c r="Q232" i="1" a="1"/>
  <c r="Q232" i="1" s="1"/>
  <c r="Q172" i="1" a="1"/>
  <c r="Q172" i="1" s="1"/>
  <c r="Q130" i="1" a="1"/>
  <c r="Q130" i="1" s="1"/>
  <c r="Q71" i="1" a="1"/>
  <c r="Q71" i="1" s="1"/>
  <c r="Q38" i="1" a="1"/>
  <c r="Q38" i="1" s="1"/>
  <c r="Q18" i="1" a="1"/>
  <c r="Q18" i="1" s="1"/>
  <c r="Q8" i="1" a="1"/>
  <c r="Q8" i="1" s="1"/>
  <c r="Q36" i="1" a="1"/>
  <c r="Q36" i="1" s="1"/>
  <c r="Q32" i="1" a="1"/>
  <c r="Q32" i="1" s="1"/>
  <c r="Q17" i="1" a="1"/>
  <c r="Q17" i="1" s="1"/>
  <c r="Q270" i="1" a="1"/>
  <c r="Q270" i="1" s="1"/>
  <c r="Q112" i="1" a="1"/>
  <c r="Q112" i="1" s="1"/>
  <c r="Q58" i="1" a="1"/>
  <c r="Q58" i="1" s="1"/>
  <c r="Q53" i="1" a="1"/>
  <c r="Q53" i="1" s="1"/>
  <c r="Q26" i="1" a="1"/>
  <c r="Q26" i="1" s="1"/>
  <c r="P287" i="1" a="1"/>
  <c r="P287" i="1" s="1"/>
  <c r="P269" i="1" a="1"/>
  <c r="P269" i="1" s="1"/>
  <c r="P236" i="1" a="1"/>
  <c r="P236" i="1" s="1"/>
  <c r="P218" i="1" a="1"/>
  <c r="P218" i="1" s="1"/>
  <c r="P147" i="1" a="1"/>
  <c r="P147" i="1" s="1"/>
  <c r="P121" i="1" a="1"/>
  <c r="P121" i="1" s="1"/>
  <c r="Q121" i="1" s="1" a="1"/>
  <c r="Q121" i="1" s="1"/>
  <c r="P115" i="1" a="1"/>
  <c r="P115" i="1" s="1"/>
  <c r="P85" i="1" a="1"/>
  <c r="P85" i="1" s="1"/>
  <c r="P79" i="1" a="1"/>
  <c r="P79" i="1" s="1"/>
  <c r="Q79" i="1" s="1" a="1"/>
  <c r="Q79" i="1" s="1"/>
  <c r="P55" i="1" a="1"/>
  <c r="P55" i="1" s="1"/>
  <c r="P49" i="1" a="1"/>
  <c r="P49" i="1" s="1"/>
  <c r="P43" i="1" a="1"/>
  <c r="P43" i="1" s="1"/>
  <c r="Q43" i="1" s="1" a="1"/>
  <c r="Q43" i="1" s="1"/>
  <c r="P37" i="1" a="1"/>
  <c r="P37" i="1" s="1"/>
  <c r="P31" i="1" a="1"/>
  <c r="P31" i="1" s="1"/>
  <c r="Q31" i="1" s="1" a="1"/>
  <c r="Q31" i="1" s="1"/>
  <c r="P25" i="1" a="1"/>
  <c r="P25" i="1" s="1"/>
  <c r="Q25" i="1" s="1" a="1"/>
  <c r="Q25" i="1" s="1"/>
  <c r="P19" i="1" a="1"/>
  <c r="P19" i="1" s="1"/>
  <c r="P13" i="1" a="1"/>
  <c r="P13" i="1" s="1"/>
  <c r="Q13" i="1" s="1" a="1"/>
  <c r="Q13" i="1" s="1"/>
  <c r="P7" i="1" a="1"/>
  <c r="P7" i="1" s="1"/>
  <c r="Q7" i="1" s="1" a="1"/>
  <c r="Q7" i="1" s="1"/>
  <c r="P314" i="1" a="1"/>
  <c r="P314" i="1" s="1"/>
  <c r="P293" i="1" a="1"/>
  <c r="P293" i="1" s="1"/>
  <c r="P275" i="1" a="1"/>
  <c r="P275" i="1" s="1"/>
  <c r="P257" i="1" a="1"/>
  <c r="P257" i="1" s="1"/>
  <c r="P230" i="1" a="1"/>
  <c r="P230" i="1" s="1"/>
  <c r="Q230" i="1" s="1" a="1"/>
  <c r="Q230" i="1" s="1"/>
  <c r="P212" i="1" a="1"/>
  <c r="P212" i="1" s="1"/>
  <c r="P193" i="1" a="1"/>
  <c r="P193" i="1" s="1"/>
  <c r="P165" i="1" a="1"/>
  <c r="P165" i="1" s="1"/>
  <c r="P142" i="1" a="1"/>
  <c r="P142" i="1" s="1"/>
  <c r="P109" i="1" a="1"/>
  <c r="P109" i="1" s="1"/>
  <c r="P73" i="1" a="1"/>
  <c r="P73" i="1" s="1"/>
  <c r="Q73" i="1" s="1" a="1"/>
  <c r="Q73" i="1" s="1"/>
  <c r="P281" i="1" a="1"/>
  <c r="P281" i="1" s="1"/>
  <c r="P251" i="1" a="1"/>
  <c r="P251" i="1" s="1"/>
  <c r="P178" i="1" a="1"/>
  <c r="P178" i="1" s="1"/>
  <c r="P153" i="1" a="1"/>
  <c r="P153" i="1" s="1"/>
  <c r="P127" i="1" a="1"/>
  <c r="P127" i="1" s="1"/>
  <c r="P100" i="1" a="1"/>
  <c r="P100" i="1" s="1"/>
  <c r="P67" i="1" a="1"/>
  <c r="P67" i="1" s="1"/>
  <c r="P302" i="1" a="1"/>
  <c r="P302" i="1" s="1"/>
  <c r="P263" i="1" a="1"/>
  <c r="P263" i="1" s="1"/>
  <c r="P245" i="1" a="1"/>
  <c r="P245" i="1" s="1"/>
  <c r="P224" i="1" a="1"/>
  <c r="P224" i="1" s="1"/>
  <c r="P206" i="1" a="1"/>
  <c r="P206" i="1" s="1"/>
  <c r="P187" i="1" a="1"/>
  <c r="P187" i="1" s="1"/>
  <c r="P159" i="1" a="1"/>
  <c r="P159" i="1" s="1"/>
  <c r="P133" i="1" a="1"/>
  <c r="P133" i="1" s="1"/>
  <c r="P94" i="1" a="1"/>
  <c r="P94" i="1" s="1"/>
  <c r="Q94" i="1" s="1" a="1"/>
  <c r="Q94" i="1" s="1"/>
  <c r="P61" i="1" a="1"/>
  <c r="P61" i="1" s="1"/>
  <c r="Q61" i="1" s="1" a="1"/>
  <c r="Q61" i="1" s="1"/>
  <c r="P292" i="1" a="1"/>
  <c r="P292" i="1" s="1"/>
  <c r="P274" i="1" a="1"/>
  <c r="P274" i="1" s="1"/>
  <c r="P256" i="1" a="1"/>
  <c r="P256" i="1" s="1"/>
  <c r="P244" i="1" a="1"/>
  <c r="P244" i="1" s="1"/>
  <c r="P158" i="1" a="1"/>
  <c r="P158" i="1" s="1"/>
  <c r="P60" i="1" a="1"/>
  <c r="P60" i="1" s="1"/>
  <c r="P42" i="1" a="1"/>
  <c r="P42" i="1" s="1"/>
  <c r="Q42" i="1" s="1" a="1"/>
  <c r="Q42" i="1" s="1"/>
  <c r="P24" i="1" a="1"/>
  <c r="P24" i="1" s="1"/>
  <c r="Q24" i="1" s="1" a="1"/>
  <c r="Q24" i="1" s="1"/>
  <c r="P12" i="1" a="1"/>
  <c r="P12" i="1" s="1"/>
  <c r="Q12" i="1" s="1" a="1"/>
  <c r="Q12" i="1" s="1"/>
  <c r="P267" i="1" a="1"/>
  <c r="P267" i="1" s="1"/>
  <c r="P176" i="1" a="1"/>
  <c r="P176" i="1" s="1"/>
  <c r="Q176" i="1" s="1" a="1"/>
  <c r="Q176" i="1" s="1"/>
  <c r="P163" i="1" a="1"/>
  <c r="P163" i="1" s="1"/>
  <c r="P145" i="1" a="1"/>
  <c r="P145" i="1" s="1"/>
  <c r="P131" i="1" a="1"/>
  <c r="P131" i="1" s="1"/>
  <c r="P83" i="1" a="1"/>
  <c r="P83" i="1" s="1"/>
  <c r="P77" i="1" a="1"/>
  <c r="P77" i="1" s="1"/>
  <c r="P65" i="1" a="1"/>
  <c r="P65" i="1" s="1"/>
  <c r="P47" i="1" a="1"/>
  <c r="P47" i="1" s="1"/>
  <c r="P41" i="1" a="1"/>
  <c r="P41" i="1" s="1"/>
  <c r="Q41" i="1" s="1" a="1"/>
  <c r="Q41" i="1" s="1"/>
  <c r="P29" i="1" a="1"/>
  <c r="P29" i="1" s="1"/>
  <c r="Q29" i="1" s="1" a="1"/>
  <c r="Q29" i="1" s="1"/>
  <c r="P11" i="1" a="1"/>
  <c r="P11" i="1" s="1"/>
  <c r="Q11" i="1" s="1" a="1"/>
  <c r="Q11" i="1" s="1"/>
  <c r="P311" i="1" a="1"/>
  <c r="P311" i="1" s="1"/>
  <c r="P268" i="1" a="1"/>
  <c r="P268" i="1" s="1"/>
  <c r="P235" i="1" a="1"/>
  <c r="P235" i="1" s="1"/>
  <c r="P205" i="1" a="1"/>
  <c r="P205" i="1" s="1"/>
  <c r="Q205" i="1" s="1" a="1"/>
  <c r="Q205" i="1" s="1"/>
  <c r="P192" i="1" a="1"/>
  <c r="P192" i="1" s="1"/>
  <c r="P177" i="1" a="1"/>
  <c r="P177" i="1" s="1"/>
  <c r="P164" i="1" a="1"/>
  <c r="P164" i="1" s="1"/>
  <c r="P146" i="1" a="1"/>
  <c r="P146" i="1" s="1"/>
  <c r="P132" i="1" a="1"/>
  <c r="P132" i="1" s="1"/>
  <c r="P78" i="1" a="1"/>
  <c r="P78" i="1" s="1"/>
  <c r="Q78" i="1" s="1" a="1"/>
  <c r="Q78" i="1" s="1"/>
  <c r="P66" i="1" a="1"/>
  <c r="P66" i="1" s="1"/>
  <c r="P279" i="1" a="1"/>
  <c r="P279" i="1" s="1"/>
  <c r="P234" i="1" a="1"/>
  <c r="P234" i="1" s="1"/>
  <c r="Q234" i="1" s="1" a="1"/>
  <c r="Q234" i="1" s="1"/>
  <c r="P222" i="1" a="1"/>
  <c r="P222" i="1" s="1"/>
  <c r="P210" i="1" a="1"/>
  <c r="P210" i="1" s="1"/>
  <c r="P140" i="1" a="1"/>
  <c r="P140" i="1" s="1"/>
  <c r="Q140" i="1" s="1" a="1"/>
  <c r="Q140" i="1" s="1"/>
  <c r="P119" i="1" a="1"/>
  <c r="P119" i="1" s="1"/>
  <c r="Q119" i="1" s="1" a="1"/>
  <c r="Q119" i="1" s="1"/>
  <c r="P307" i="1" a="1"/>
  <c r="P307" i="1" s="1"/>
  <c r="P286" i="1" a="1"/>
  <c r="P286" i="1" s="1"/>
  <c r="P141" i="1" a="1"/>
  <c r="P141" i="1" s="1"/>
  <c r="Q141" i="1" s="1" a="1"/>
  <c r="Q141" i="1" s="1"/>
  <c r="P120" i="1" a="1"/>
  <c r="P120" i="1" s="1"/>
  <c r="Q120" i="1" s="1" a="1"/>
  <c r="Q120" i="1" s="1"/>
  <c r="P114" i="1" a="1"/>
  <c r="P114" i="1" s="1"/>
  <c r="P93" i="1" a="1"/>
  <c r="P93" i="1" s="1"/>
  <c r="Q93" i="1" s="1" a="1"/>
  <c r="Q93" i="1" s="1"/>
  <c r="P84" i="1" a="1"/>
  <c r="P84" i="1" s="1"/>
  <c r="P48" i="1" a="1"/>
  <c r="P48" i="1" s="1"/>
  <c r="P30" i="1" a="1"/>
  <c r="P30" i="1" s="1"/>
  <c r="Q30" i="1" s="1" a="1"/>
  <c r="Q30" i="1" s="1"/>
  <c r="P297" i="1" a="1"/>
  <c r="P297" i="1" s="1"/>
  <c r="P261" i="1" a="1"/>
  <c r="P261" i="1" s="1"/>
  <c r="P249" i="1" a="1"/>
  <c r="P249" i="1" s="1"/>
  <c r="P204" i="1" a="1"/>
  <c r="P204" i="1" s="1"/>
  <c r="P197" i="1" a="1"/>
  <c r="P197" i="1" s="1"/>
  <c r="P157" i="1" a="1"/>
  <c r="P157" i="1" s="1"/>
  <c r="P113" i="1" a="1"/>
  <c r="P113" i="1" s="1"/>
  <c r="P92" i="1" a="1"/>
  <c r="P92" i="1" s="1"/>
  <c r="P59" i="1" a="1"/>
  <c r="P59" i="1" s="1"/>
  <c r="Q59" i="1" s="1" a="1"/>
  <c r="Q59" i="1" s="1"/>
  <c r="P23" i="1" a="1"/>
  <c r="P23" i="1" s="1"/>
  <c r="Q23" i="1" s="1" a="1"/>
  <c r="Q23" i="1" s="1"/>
  <c r="P5" i="1" a="1"/>
  <c r="P5" i="1" s="1"/>
  <c r="P296" i="1" a="1"/>
  <c r="P296" i="1" s="1"/>
  <c r="P278" i="1" a="1"/>
  <c r="P278" i="1" s="1"/>
  <c r="P260" i="1" a="1"/>
  <c r="P260" i="1" s="1"/>
  <c r="P248" i="1" a="1"/>
  <c r="P248" i="1" s="1"/>
  <c r="P239" i="1" a="1"/>
  <c r="P239" i="1" s="1"/>
  <c r="Q239" i="1" s="1" a="1"/>
  <c r="Q239" i="1" s="1"/>
  <c r="P227" i="1" a="1"/>
  <c r="P227" i="1" s="1"/>
  <c r="P221" i="1" a="1"/>
  <c r="P221" i="1" s="1"/>
  <c r="P209" i="1" a="1"/>
  <c r="P209" i="1" s="1"/>
  <c r="P196" i="1" a="1"/>
  <c r="P196" i="1" s="1"/>
  <c r="P184" i="1" a="1"/>
  <c r="P184" i="1" s="1"/>
  <c r="P175" i="1" a="1"/>
  <c r="P175" i="1" s="1"/>
  <c r="Q175" i="1" s="1" a="1"/>
  <c r="Q175" i="1" s="1"/>
  <c r="P168" i="1" a="1"/>
  <c r="P168" i="1" s="1"/>
  <c r="P162" i="1" a="1"/>
  <c r="P162" i="1" s="1"/>
  <c r="P150" i="1" a="1"/>
  <c r="P150" i="1" s="1"/>
  <c r="P144" i="1" a="1"/>
  <c r="P144" i="1" s="1"/>
  <c r="P124" i="1" a="1"/>
  <c r="P124" i="1" s="1"/>
  <c r="P118" i="1" a="1"/>
  <c r="P118" i="1" s="1"/>
  <c r="P106" i="1" a="1"/>
  <c r="P106" i="1" s="1"/>
  <c r="P97" i="1" a="1"/>
  <c r="P97" i="1" s="1"/>
  <c r="P91" i="1" a="1"/>
  <c r="P91" i="1" s="1"/>
  <c r="Q91" i="1" s="1" a="1"/>
  <c r="Q91" i="1" s="1"/>
  <c r="P82" i="1" a="1"/>
  <c r="P82" i="1" s="1"/>
  <c r="P70" i="1" a="1"/>
  <c r="P70" i="1" s="1"/>
  <c r="Q70" i="1" s="1" a="1"/>
  <c r="Q70" i="1" s="1"/>
  <c r="P64" i="1" a="1"/>
  <c r="P64" i="1" s="1"/>
  <c r="P52" i="1" a="1"/>
  <c r="P52" i="1" s="1"/>
  <c r="P46" i="1" a="1"/>
  <c r="P46" i="1" s="1"/>
  <c r="Q46" i="1" s="1" a="1"/>
  <c r="Q46" i="1" s="1"/>
  <c r="P34" i="1" a="1"/>
  <c r="P34" i="1" s="1"/>
  <c r="P28" i="1" a="1"/>
  <c r="P28" i="1" s="1"/>
  <c r="Q28" i="1" s="1" a="1"/>
  <c r="Q28" i="1" s="1"/>
  <c r="P16" i="1" a="1"/>
  <c r="P16" i="1" s="1"/>
  <c r="Q16" i="1" s="1" a="1"/>
  <c r="Q16" i="1" s="1"/>
  <c r="P4" i="1" a="1"/>
  <c r="P4" i="1" s="1"/>
  <c r="P285" i="1" a="1"/>
  <c r="P285" i="1" s="1"/>
  <c r="P280" i="1" a="1"/>
  <c r="P280" i="1" s="1"/>
  <c r="P303" i="1" a="1"/>
  <c r="P303" i="1" s="1"/>
  <c r="Q281" i="1" l="1" a="1"/>
  <c r="Q281" i="1" s="1"/>
  <c r="Q147" i="1" a="1"/>
  <c r="Q147" i="1" s="1"/>
  <c r="Q312" i="1" a="1"/>
  <c r="Q312" i="1" s="1"/>
  <c r="Q3" i="1" a="1"/>
  <c r="Q3" i="1" s="1"/>
  <c r="Q131" i="1" a="1"/>
  <c r="Q131" i="1" s="1"/>
  <c r="Q291" i="1" a="1"/>
  <c r="Q291" i="1" s="1"/>
  <c r="Q56" i="1" a="1"/>
  <c r="Q56" i="1" s="1"/>
  <c r="Q66" i="1" a="1"/>
  <c r="Q66" i="1" s="1"/>
  <c r="Q248" i="1" a="1"/>
  <c r="Q248" i="1" s="1"/>
  <c r="Q67" i="1" a="1"/>
  <c r="Q67" i="1" s="1"/>
  <c r="Q142" i="1" a="1"/>
  <c r="Q142" i="1" s="1"/>
  <c r="Q49" i="1" a="1"/>
  <c r="Q49" i="1" s="1"/>
  <c r="Q123" i="1" a="1"/>
  <c r="Q123" i="1" s="1"/>
  <c r="Q54" i="1" a="1"/>
  <c r="Q54" i="1" s="1"/>
  <c r="Q44" i="1" a="1"/>
  <c r="Q44" i="1" s="1"/>
  <c r="Q14" i="1" a="1"/>
  <c r="Q14" i="1" s="1"/>
  <c r="Q272" i="1" a="1"/>
  <c r="Q272" i="1" s="1"/>
  <c r="Q203" i="1" a="1"/>
  <c r="Q203" i="1" s="1"/>
  <c r="Q215" i="1" a="1"/>
  <c r="Q215" i="1" s="1"/>
  <c r="Q208" i="1" a="1"/>
  <c r="Q208" i="1" s="1"/>
  <c r="Q213" i="1" a="1"/>
  <c r="Q213" i="1" s="1"/>
  <c r="Q89" i="1" a="1"/>
  <c r="Q89" i="1" s="1"/>
  <c r="Q202" i="1" a="1"/>
  <c r="Q202" i="1" s="1"/>
  <c r="Q184" i="1" a="1"/>
  <c r="Q184" i="1" s="1"/>
  <c r="Q206" i="1" a="1"/>
  <c r="Q206" i="1" s="1"/>
  <c r="Q124" i="1" a="1"/>
  <c r="Q124" i="1" s="1"/>
  <c r="Q249" i="1" a="1"/>
  <c r="Q249" i="1" s="1"/>
  <c r="Q192" i="1" a="1"/>
  <c r="Q192" i="1" s="1"/>
  <c r="Q47" i="1" a="1"/>
  <c r="Q47" i="1" s="1"/>
  <c r="Q274" i="1" a="1"/>
  <c r="Q274" i="1" s="1"/>
  <c r="Q212" i="1" a="1"/>
  <c r="Q212" i="1" s="1"/>
  <c r="Q19" i="1" a="1"/>
  <c r="Q19" i="1" s="1"/>
  <c r="Q2" i="1" a="1"/>
  <c r="Q2" i="1" s="1"/>
  <c r="Q252" i="1" a="1"/>
  <c r="Q252" i="1" s="1"/>
  <c r="Q6" i="1" a="1"/>
  <c r="Q6" i="1" s="1"/>
  <c r="Q167" i="1" a="1"/>
  <c r="Q167" i="1" s="1"/>
  <c r="Q104" i="1" a="1"/>
  <c r="Q104" i="1" s="1"/>
  <c r="Q40" i="1" a="1"/>
  <c r="Q40" i="1" s="1"/>
  <c r="Q201" i="1" a="1"/>
  <c r="Q201" i="1" s="1"/>
  <c r="Q15" i="1" a="1"/>
  <c r="Q15" i="1" s="1"/>
  <c r="Q220" i="1" a="1"/>
  <c r="Q220" i="1" s="1"/>
  <c r="Q303" i="1" a="1"/>
  <c r="Q303" i="1" s="1"/>
  <c r="Q150" i="1" a="1"/>
  <c r="Q150" i="1" s="1"/>
  <c r="Q209" i="1" a="1"/>
  <c r="Q209" i="1" s="1"/>
  <c r="Q278" i="1" a="1"/>
  <c r="Q278" i="1" s="1"/>
  <c r="Q297" i="1" a="1"/>
  <c r="Q297" i="1" s="1"/>
  <c r="Q210" i="1" a="1"/>
  <c r="Q210" i="1" s="1"/>
  <c r="Q235" i="1" a="1"/>
  <c r="Q235" i="1" s="1"/>
  <c r="Q163" i="1" a="1"/>
  <c r="Q163" i="1" s="1"/>
  <c r="Q224" i="1" a="1"/>
  <c r="Q224" i="1" s="1"/>
  <c r="Q109" i="1" a="1"/>
  <c r="Q109" i="1" s="1"/>
  <c r="Q257" i="1" a="1"/>
  <c r="Q257" i="1" s="1"/>
  <c r="Q218" i="1" a="1"/>
  <c r="Q218" i="1" s="1"/>
  <c r="Q139" i="1" a="1"/>
  <c r="Q139" i="1" s="1"/>
  <c r="Q214" i="1" a="1"/>
  <c r="Q214" i="1" s="1"/>
  <c r="Q288" i="1" a="1"/>
  <c r="Q288" i="1" s="1"/>
  <c r="Q231" i="1" a="1"/>
  <c r="Q231" i="1" s="1"/>
  <c r="Q250" i="1" a="1"/>
  <c r="Q250" i="1" s="1"/>
  <c r="Q183" i="1" a="1"/>
  <c r="Q183" i="1" s="1"/>
  <c r="Q253" i="1" a="1"/>
  <c r="Q253" i="1" s="1"/>
  <c r="Q290" i="1" a="1"/>
  <c r="Q290" i="1" s="1"/>
  <c r="Q223" i="1" a="1"/>
  <c r="Q223" i="1" s="1"/>
  <c r="Q122" i="1" a="1"/>
  <c r="Q122" i="1" s="1"/>
  <c r="Q229" i="1" a="1"/>
  <c r="Q229" i="1" s="1"/>
  <c r="Q283" i="1" a="1"/>
  <c r="Q283" i="1" s="1"/>
  <c r="Q260" i="1" a="1"/>
  <c r="Q260" i="1" s="1"/>
  <c r="Q261" i="1" a="1"/>
  <c r="Q261" i="1" s="1"/>
  <c r="Q237" i="1" a="1"/>
  <c r="Q237" i="1" s="1"/>
  <c r="Q277" i="1" a="1"/>
  <c r="Q277" i="1" s="1"/>
  <c r="Q301" i="1" a="1"/>
  <c r="Q301" i="1" s="1"/>
  <c r="Q97" i="1" a="1"/>
  <c r="Q97" i="1" s="1"/>
  <c r="Q221" i="1" a="1"/>
  <c r="Q221" i="1" s="1"/>
  <c r="Q296" i="1" a="1"/>
  <c r="Q296" i="1" s="1"/>
  <c r="Q222" i="1" a="1"/>
  <c r="Q222" i="1" s="1"/>
  <c r="Q146" i="1" a="1"/>
  <c r="Q146" i="1" s="1"/>
  <c r="Q268" i="1" a="1"/>
  <c r="Q268" i="1" s="1"/>
  <c r="Q158" i="1" a="1"/>
  <c r="Q158" i="1" s="1"/>
  <c r="Q245" i="1" a="1"/>
  <c r="Q245" i="1" s="1"/>
  <c r="Q275" i="1" a="1"/>
  <c r="Q275" i="1" s="1"/>
  <c r="Q236" i="1" a="1"/>
  <c r="Q236" i="1" s="1"/>
  <c r="Q149" i="1" a="1"/>
  <c r="Q149" i="1" s="1"/>
  <c r="Q219" i="1" a="1"/>
  <c r="Q219" i="1" s="1"/>
  <c r="Q306" i="1" a="1"/>
  <c r="Q306" i="1" s="1"/>
  <c r="Q108" i="1" a="1"/>
  <c r="Q108" i="1" s="1"/>
  <c r="Q247" i="1" a="1"/>
  <c r="Q247" i="1" s="1"/>
  <c r="Q194" i="1" a="1"/>
  <c r="Q194" i="1" s="1"/>
  <c r="Q258" i="1" a="1"/>
  <c r="Q258" i="1" s="1"/>
  <c r="Q295" i="1" a="1"/>
  <c r="Q295" i="1" s="1"/>
  <c r="Q264" i="1" a="1"/>
  <c r="Q264" i="1" s="1"/>
  <c r="Q138" i="1" a="1"/>
  <c r="Q138" i="1" s="1"/>
  <c r="Q292" i="1" a="1"/>
  <c r="Q292" i="1" s="1"/>
  <c r="Q289" i="1" a="1"/>
  <c r="Q289" i="1" s="1"/>
  <c r="Q217" i="1" a="1"/>
  <c r="Q217" i="1" s="1"/>
  <c r="Q162" i="1" a="1"/>
  <c r="Q162" i="1" s="1"/>
  <c r="Q285" i="1" a="1"/>
  <c r="Q285" i="1" s="1"/>
  <c r="Q168" i="1" a="1"/>
  <c r="Q168" i="1" s="1"/>
  <c r="Q286" i="1" a="1"/>
  <c r="Q286" i="1" s="1"/>
  <c r="Q164" i="1" a="1"/>
  <c r="Q164" i="1" s="1"/>
  <c r="Q311" i="1" a="1"/>
  <c r="Q311" i="1" s="1"/>
  <c r="Q244" i="1" a="1"/>
  <c r="Q244" i="1" s="1"/>
  <c r="Q263" i="1" a="1"/>
  <c r="Q263" i="1" s="1"/>
  <c r="Q165" i="1" a="1"/>
  <c r="Q165" i="1" s="1"/>
  <c r="Q293" i="1" a="1"/>
  <c r="Q293" i="1" s="1"/>
  <c r="Q269" i="1" a="1"/>
  <c r="Q269" i="1" s="1"/>
  <c r="Q96" i="1" a="1"/>
  <c r="Q96" i="1" s="1"/>
  <c r="Q160" i="1" a="1"/>
  <c r="Q160" i="1" s="1"/>
  <c r="Q225" i="1" a="1"/>
  <c r="Q225" i="1" s="1"/>
  <c r="Q315" i="1" a="1"/>
  <c r="Q315" i="1" s="1"/>
  <c r="Q161" i="1" a="1"/>
  <c r="Q161" i="1" s="1"/>
  <c r="Q262" i="1" a="1"/>
  <c r="Q262" i="1" s="1"/>
  <c r="Q199" i="1" a="1"/>
  <c r="Q199" i="1" s="1"/>
  <c r="Q276" i="1" a="1"/>
  <c r="Q276" i="1" s="1"/>
  <c r="Q254" i="1" a="1"/>
  <c r="Q254" i="1" s="1"/>
  <c r="Q304" i="1" a="1"/>
  <c r="Q304" i="1" s="1"/>
  <c r="Q305" i="1" a="1"/>
  <c r="Q305" i="1" s="1"/>
  <c r="Q169" i="1" a="1"/>
  <c r="Q169" i="1" s="1"/>
  <c r="Q137" i="1" a="1"/>
  <c r="Q137" i="1" s="1"/>
  <c r="Q310" i="1" a="1"/>
  <c r="Q310" i="1" s="1"/>
  <c r="Q185" i="1" a="1"/>
  <c r="Q185" i="1" s="1"/>
  <c r="Q204" i="1" a="1"/>
  <c r="Q204" i="1" s="1"/>
  <c r="Q279" i="1" a="1"/>
  <c r="Q279" i="1" s="1"/>
  <c r="Q256" i="1" a="1"/>
  <c r="Q256" i="1" s="1"/>
  <c r="Q159" i="1" a="1"/>
  <c r="Q159" i="1" s="1"/>
  <c r="Q302" i="1" a="1"/>
  <c r="Q302" i="1" s="1"/>
  <c r="Q251" i="1" a="1"/>
  <c r="Q251" i="1" s="1"/>
  <c r="Q193" i="1" a="1"/>
  <c r="Q193" i="1" s="1"/>
  <c r="Q314" i="1" a="1"/>
  <c r="Q314" i="1" s="1"/>
  <c r="Q287" i="1" a="1"/>
  <c r="Q287" i="1" s="1"/>
  <c r="Q107" i="1" a="1"/>
  <c r="Q107" i="1" s="1"/>
  <c r="Q171" i="1" a="1"/>
  <c r="Q171" i="1" s="1"/>
  <c r="Q246" i="1" a="1"/>
  <c r="Q246" i="1" s="1"/>
  <c r="Q166" i="1" a="1"/>
  <c r="Q166" i="1" s="1"/>
  <c r="Q271" i="1" a="1"/>
  <c r="Q271" i="1" s="1"/>
  <c r="Q151" i="1" a="1"/>
  <c r="Q151" i="1" s="1"/>
  <c r="Q216" i="1" a="1"/>
  <c r="Q216" i="1" s="1"/>
  <c r="Q294" i="1" a="1"/>
  <c r="Q294" i="1" s="1"/>
  <c r="Q259" i="1" a="1"/>
  <c r="Q259" i="1" s="1"/>
  <c r="Q273" i="1" a="1"/>
  <c r="Q273" i="1" s="1"/>
  <c r="Q255" i="1" a="1"/>
  <c r="Q255" i="1" s="1"/>
  <c r="Q170" i="1" a="1"/>
  <c r="Q170" i="1" s="1"/>
  <c r="Q144" i="1" a="1"/>
  <c r="Q144" i="1" s="1"/>
  <c r="Q98" i="1" a="1"/>
  <c r="Q98" i="1" s="1"/>
  <c r="Q127" i="1" a="1"/>
  <c r="Q127" i="1" s="1"/>
  <c r="Q188" i="1" a="1"/>
  <c r="Q188" i="1" s="1"/>
  <c r="Q157" i="1" a="1"/>
  <c r="Q157" i="1" s="1"/>
  <c r="Q197" i="1" a="1"/>
  <c r="Q197" i="1" s="1"/>
  <c r="Q74" i="1" a="1"/>
  <c r="Q74" i="1" s="1"/>
  <c r="Q81" i="1" a="1"/>
  <c r="Q81" i="1" s="1"/>
  <c r="Q132" i="1" a="1"/>
  <c r="Q132" i="1" s="1"/>
  <c r="Q64" i="1" a="1"/>
  <c r="Q64" i="1" s="1"/>
  <c r="Q83" i="1" a="1"/>
  <c r="Q83" i="1" s="1"/>
  <c r="Q226" i="1" a="1"/>
  <c r="Q226" i="1" s="1"/>
  <c r="Q75" i="1" a="1"/>
  <c r="Q75" i="1" s="1"/>
  <c r="Q266" i="1" a="1"/>
  <c r="Q266" i="1" s="1"/>
  <c r="Q72" i="1" a="1"/>
  <c r="Q72" i="1" s="1"/>
  <c r="Q55" i="1" a="1"/>
  <c r="Q55" i="1" s="1"/>
  <c r="Q60" i="1" a="1"/>
  <c r="Q60" i="1" s="1"/>
  <c r="Q280" i="1" a="1"/>
  <c r="Q280" i="1" s="1"/>
  <c r="Q65" i="1" a="1"/>
  <c r="Q65" i="1" s="1"/>
  <c r="Q153" i="1" a="1"/>
  <c r="Q153" i="1" s="1"/>
  <c r="Q126" i="1" a="1"/>
  <c r="Q126" i="1" s="1"/>
  <c r="Q4" i="1" a="1"/>
  <c r="Q4" i="1" s="1"/>
  <c r="Q52" i="1" a="1"/>
  <c r="Q52" i="1" s="1"/>
  <c r="Q106" i="1" a="1"/>
  <c r="Q106" i="1" s="1"/>
  <c r="Q227" i="1" a="1"/>
  <c r="Q227" i="1" s="1"/>
  <c r="Q5" i="1" a="1"/>
  <c r="Q5" i="1" s="1"/>
  <c r="Q48" i="1" a="1"/>
  <c r="Q48" i="1" s="1"/>
  <c r="Q77" i="1" a="1"/>
  <c r="Q77" i="1" s="1"/>
  <c r="Q267" i="1" a="1"/>
  <c r="Q267" i="1" s="1"/>
  <c r="Q69" i="1" a="1"/>
  <c r="Q69" i="1" s="1"/>
  <c r="Q128" i="1" a="1"/>
  <c r="Q128" i="1" s="1"/>
  <c r="Q27" i="1" a="1"/>
  <c r="Q27" i="1" s="1"/>
  <c r="Q129" i="1" a="1"/>
  <c r="Q129" i="1" s="1"/>
  <c r="Q33" i="1" a="1"/>
  <c r="Q33" i="1" s="1"/>
  <c r="Q39" i="1" a="1"/>
  <c r="Q39" i="1" s="1"/>
  <c r="Q179" i="1" a="1"/>
  <c r="Q179" i="1" s="1"/>
  <c r="Q34" i="1" a="1"/>
  <c r="Q34" i="1" s="1"/>
  <c r="Q92" i="1" a="1"/>
  <c r="Q92" i="1" s="1"/>
  <c r="Q37" i="1" a="1"/>
  <c r="Q37" i="1" s="1"/>
  <c r="Q177" i="1" a="1"/>
  <c r="Q177" i="1" s="1"/>
  <c r="Q105" i="1" a="1"/>
  <c r="Q105" i="1" s="1"/>
  <c r="Q240" i="1" a="1"/>
  <c r="Q240" i="1" s="1"/>
  <c r="Q307" i="1" a="1"/>
  <c r="Q307" i="1" s="1"/>
  <c r="Q154" i="1" a="1"/>
  <c r="Q154" i="1" s="1"/>
  <c r="Q155" i="1" a="1"/>
  <c r="Q155" i="1" s="1"/>
  <c r="Q125" i="1" a="1"/>
  <c r="Q125" i="1" s="1"/>
  <c r="Q195" i="1" a="1"/>
  <c r="Q195" i="1" s="1"/>
  <c r="Q308" i="1" a="1"/>
  <c r="Q308" i="1" s="1"/>
  <c r="Q118" i="1" a="1"/>
  <c r="Q118" i="1" s="1"/>
  <c r="Q113" i="1" a="1"/>
  <c r="Q113" i="1" s="1"/>
  <c r="Q84" i="1" a="1"/>
  <c r="Q84" i="1" s="1"/>
  <c r="Q133" i="1" a="1"/>
  <c r="Q133" i="1" s="1"/>
  <c r="Q178" i="1" a="1"/>
  <c r="Q178" i="1" s="1"/>
  <c r="Q85" i="1" a="1"/>
  <c r="Q85" i="1" s="1"/>
  <c r="Q189" i="1" a="1"/>
  <c r="Q189" i="1" s="1"/>
  <c r="Q99" i="1" a="1"/>
  <c r="Q99" i="1" s="1"/>
  <c r="Q187" i="1" a="1"/>
  <c r="Q187" i="1" s="1"/>
  <c r="Q20" i="1" a="1"/>
  <c r="Q20" i="1" s="1"/>
  <c r="Q63" i="1" a="1"/>
  <c r="Q63" i="1" s="1"/>
  <c r="Q191" i="1" a="1"/>
  <c r="Q191" i="1" s="1"/>
  <c r="Q186" i="1" a="1"/>
  <c r="Q186" i="1" s="1"/>
  <c r="Q68" i="1" a="1"/>
  <c r="Q68" i="1" s="1"/>
  <c r="Q228" i="1" a="1"/>
  <c r="Q228" i="1" s="1"/>
  <c r="Q309" i="1" a="1"/>
  <c r="Q309" i="1" s="1"/>
  <c r="Q62" i="1" a="1"/>
  <c r="Q62" i="1" s="1"/>
  <c r="Q116" i="1" a="1"/>
  <c r="Q116" i="1" s="1"/>
  <c r="Q143" i="1" a="1"/>
  <c r="Q143" i="1" s="1"/>
  <c r="Q190" i="1" a="1"/>
  <c r="Q190" i="1" s="1"/>
  <c r="Q282" i="1" a="1"/>
  <c r="Q282" i="1" s="1"/>
  <c r="Q117" i="1" a="1"/>
  <c r="Q117" i="1" s="1"/>
  <c r="Q196" i="1" a="1"/>
  <c r="Q196" i="1" s="1"/>
  <c r="Q114" i="1" a="1"/>
  <c r="Q114" i="1" s="1"/>
  <c r="Q145" i="1" a="1"/>
  <c r="Q145" i="1" s="1"/>
  <c r="Q100" i="1" a="1"/>
  <c r="Q100" i="1" s="1"/>
  <c r="Q21" i="1" a="1"/>
  <c r="Q21" i="1" s="1"/>
  <c r="Q80" i="1" a="1"/>
  <c r="Q80" i="1" s="1"/>
  <c r="Q22" i="1" a="1"/>
  <c r="Q22" i="1" s="1"/>
  <c r="Q76" i="1" a="1"/>
  <c r="Q76" i="1" s="1"/>
  <c r="Q152" i="1" a="1"/>
  <c r="Q152" i="1" s="1"/>
  <c r="Q115" i="1" a="1"/>
  <c r="Q115" i="1" s="1"/>
  <c r="Q82" i="1" a="1"/>
  <c r="Q8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<sst xmlns="http://schemas.openxmlformats.org/spreadsheetml/2006/main" count="3018" uniqueCount="646">
  <si>
    <t>1,3-Diphenylguanidine</t>
  </si>
  <si>
    <t>1,3-Diphenylguanidine-1</t>
  </si>
  <si>
    <t>C13H13N3</t>
  </si>
  <si>
    <t>[M+H]+</t>
  </si>
  <si>
    <t>Value</t>
  </si>
  <si>
    <t>Methomyl-d3-1</t>
  </si>
  <si>
    <t>1 +TOF MS (50 - 1000)</t>
  </si>
  <si>
    <t>1,3-Diphenylguanidine-2</t>
  </si>
  <si>
    <t>3 +TOF MSMS (50 - 1000)</t>
  </si>
  <si>
    <t>1,3-Diphenylguanidine-3</t>
  </si>
  <si>
    <t>2-Hydroxyethyl Acrylate</t>
  </si>
  <si>
    <t>2-Hydroxyethyl Acrylate-1</t>
  </si>
  <si>
    <t>C5H8O3</t>
  </si>
  <si>
    <t>Methamidophos-d6-1</t>
  </si>
  <si>
    <t>2-Hydroxyethyl Acrylate-2</t>
  </si>
  <si>
    <t>2 +TOF MSMS (50 - 1000)</t>
  </si>
  <si>
    <t>2-Hydroxyethyl Acrylate-3</t>
  </si>
  <si>
    <t>Acrylamide</t>
  </si>
  <si>
    <t>Acrylamide-1</t>
  </si>
  <si>
    <t>C3H5NO</t>
  </si>
  <si>
    <t>Acrylamide-2</t>
  </si>
  <si>
    <t>Acrylamide-3</t>
  </si>
  <si>
    <t>Benzobicyclon</t>
  </si>
  <si>
    <t>Benzobicyclon-1</t>
  </si>
  <si>
    <t>C22H19ClO4S2</t>
  </si>
  <si>
    <t>Imazail-d5-1</t>
  </si>
  <si>
    <t>Benzobicyclon-2</t>
  </si>
  <si>
    <t>20 +TOF MSMS (50 - 1000)</t>
  </si>
  <si>
    <t>Benzobicyclon-3</t>
  </si>
  <si>
    <t>Benzyl  Butyl Phthalate</t>
  </si>
  <si>
    <t>Benzyl  Butyl Phthalate-1</t>
  </si>
  <si>
    <t>C19H20O4</t>
  </si>
  <si>
    <t>Benzyl  Butyl Phthalate-2</t>
  </si>
  <si>
    <t>9 +TOF MSMS (50 - 1000)</t>
  </si>
  <si>
    <t>Benzyl  Butyl Phthalate-3</t>
  </si>
  <si>
    <t>Bromobutide</t>
  </si>
  <si>
    <t>Bromobutide-1</t>
  </si>
  <si>
    <t>C15H22BrNO</t>
  </si>
  <si>
    <t>Bromobutide-2</t>
  </si>
  <si>
    <t>Bromobutide-3</t>
  </si>
  <si>
    <t>Butachlor</t>
  </si>
  <si>
    <t>Butachlor-1</t>
  </si>
  <si>
    <t>C17H26ClNO2</t>
  </si>
  <si>
    <t>Butachlor-2</t>
  </si>
  <si>
    <t>Butachlor-3</t>
  </si>
  <si>
    <t>13C6-DCMU</t>
  </si>
  <si>
    <t>C3 13C6H10Cl2N2O</t>
  </si>
  <si>
    <t>Carbendazim-d4</t>
  </si>
  <si>
    <t>Carbendazim-d4-1</t>
  </si>
  <si>
    <t>C9H5 2H4N3O2</t>
  </si>
  <si>
    <t>Carbendazim-d4-2</t>
  </si>
  <si>
    <t>Cyanazine</t>
  </si>
  <si>
    <t>Cyanazine-1</t>
  </si>
  <si>
    <t>C9H13ClN6</t>
  </si>
  <si>
    <t>Pirimicarb-d6-1</t>
  </si>
  <si>
    <t>Cyanazine-2</t>
  </si>
  <si>
    <t>5 +TOF MSMS (50 - 1000)</t>
  </si>
  <si>
    <t>Cyanazine-3</t>
  </si>
  <si>
    <t>Di-n-butyl phthalate</t>
  </si>
  <si>
    <t>Di-n-butyl phthalate-1</t>
  </si>
  <si>
    <t>C16H22O4</t>
  </si>
  <si>
    <t>Di-n-butyl phthalate-2</t>
  </si>
  <si>
    <t>7 +TOF MSMS (50 - 1000)</t>
  </si>
  <si>
    <t>Di-n-butyl phthalate-3</t>
  </si>
  <si>
    <t>Diallyl Phthalate</t>
  </si>
  <si>
    <t>Diallyl Phthalate-1</t>
  </si>
  <si>
    <t>C14H14O4</t>
  </si>
  <si>
    <t>Diallyl Phthalate-2</t>
  </si>
  <si>
    <t>6 +TOF MSMS (50 - 1000)</t>
  </si>
  <si>
    <t>Diallyl Phthalate-3</t>
  </si>
  <si>
    <t>Dicyclohexyl Phthalate</t>
  </si>
  <si>
    <t>Dicyclohexyl Phthalate-1</t>
  </si>
  <si>
    <t>C20H26O4</t>
  </si>
  <si>
    <t>Etofenprox-d5-1</t>
  </si>
  <si>
    <t>Dicyclohexyl Phthalate-2</t>
  </si>
  <si>
    <t>11 +TOF MSMS (50 - 1000)</t>
  </si>
  <si>
    <t>Dicyclohexyl Phthalate-3</t>
  </si>
  <si>
    <t>Dicyclohexylamine</t>
  </si>
  <si>
    <t>Dicyclohexylamine-1</t>
  </si>
  <si>
    <t>C12H23N</t>
  </si>
  <si>
    <t>Dicyclohexylamine-2</t>
  </si>
  <si>
    <t>Dicyclohexylamine-3</t>
  </si>
  <si>
    <t>Dimethyl Phthalate</t>
  </si>
  <si>
    <t>Dimethyl Phthalate-1</t>
  </si>
  <si>
    <t>C10H10O4</t>
  </si>
  <si>
    <t>Dimethyl Phthalate-2</t>
  </si>
  <si>
    <t>Dimethyl Phthalate-3</t>
  </si>
  <si>
    <t>Diphenylamine</t>
  </si>
  <si>
    <t>Diphenylamine-1</t>
  </si>
  <si>
    <t>C12H11N</t>
  </si>
  <si>
    <t>Diphenylamine-2</t>
  </si>
  <si>
    <t>Diphenylamine-3</t>
  </si>
  <si>
    <t>Ethanolamine</t>
  </si>
  <si>
    <t>Ethanolamine-1</t>
  </si>
  <si>
    <t>C2H7NO</t>
  </si>
  <si>
    <t>Ethanolamine-2</t>
  </si>
  <si>
    <t>Ethanolamine-3</t>
  </si>
  <si>
    <t>Carbendazim-d4-3</t>
  </si>
  <si>
    <t>Hexamethylenediacrylate</t>
  </si>
  <si>
    <t>Hexamethylenediacrylate-1</t>
  </si>
  <si>
    <t>C12H18O4</t>
  </si>
  <si>
    <t>Hexamethylenediacrylate-2</t>
  </si>
  <si>
    <t>4 +TOF MSMS (50 - 1000)</t>
  </si>
  <si>
    <t>Hexamethylenediacrylate-3</t>
  </si>
  <si>
    <t>Dinotefuran-d5</t>
  </si>
  <si>
    <t>C7H9 2H5N4O3</t>
  </si>
  <si>
    <t>Malathion</t>
  </si>
  <si>
    <t>Malathion-1</t>
  </si>
  <si>
    <t>C10H19O6PS2</t>
  </si>
  <si>
    <t>Malathion-2</t>
  </si>
  <si>
    <t>Malathion-3</t>
  </si>
  <si>
    <t>Melamine</t>
  </si>
  <si>
    <t>Melamine-1</t>
  </si>
  <si>
    <t>C3H6N6</t>
  </si>
  <si>
    <t>Melamine-2</t>
  </si>
  <si>
    <t>Melamine-3</t>
  </si>
  <si>
    <t>Etofenprox-d5</t>
  </si>
  <si>
    <t>C25H23 2H5O3</t>
  </si>
  <si>
    <t>[M+NH4]+</t>
  </si>
  <si>
    <t>Etofenprox-d5-2</t>
  </si>
  <si>
    <t>16 +TOF MSMS (50 - 1000)</t>
  </si>
  <si>
    <t>Etofenprox-d5-3</t>
  </si>
  <si>
    <t>Metominostrobin</t>
  </si>
  <si>
    <t>Metominostrobin-1</t>
  </si>
  <si>
    <t>C16H16N2O3</t>
  </si>
  <si>
    <t>Metominostrobin-2</t>
  </si>
  <si>
    <t>Metominostrobin-3</t>
  </si>
  <si>
    <t>N-(Cyclohexan-1-ylsulfanyl)phthalimide</t>
  </si>
  <si>
    <t>N-(Cyclohexan-1-ylsulfanyl)phthalimide-1</t>
  </si>
  <si>
    <t>C14H15NO2S</t>
  </si>
  <si>
    <t>N-(Cyclohexan-1-ylsulfanyl)phthalimide-2</t>
  </si>
  <si>
    <t>N-(Cyclohexan-1-ylsulfanyl)phthalimide-3</t>
  </si>
  <si>
    <t>N-Methyldidecylamine</t>
  </si>
  <si>
    <t>N-Methyldidecylamine-1</t>
  </si>
  <si>
    <t>C21H45N</t>
  </si>
  <si>
    <t>N-Methyldidecylamine-2</t>
  </si>
  <si>
    <t>N-Methyldidecylamine-3</t>
  </si>
  <si>
    <t>N-Nitrosodimethylamine</t>
  </si>
  <si>
    <t>N-Nitrosodimethylamine-1</t>
  </si>
  <si>
    <t>C2H6N2O</t>
  </si>
  <si>
    <t>N-Nitrosodimethylamine-2</t>
  </si>
  <si>
    <t>N-Nitrosodimethylamine-3</t>
  </si>
  <si>
    <t>N-Nitrosodiphenylamine</t>
  </si>
  <si>
    <t>N-Nitrosodiphenylamine-1</t>
  </si>
  <si>
    <t>C12H10N2O</t>
  </si>
  <si>
    <t>N-Nitrosodiphenylamine-2</t>
  </si>
  <si>
    <t>N-Nitrosodiphenylamine-3</t>
  </si>
  <si>
    <t>N,N-Dimethyldodecylamine</t>
  </si>
  <si>
    <t>N,N-Dimethyldodecylamine-1</t>
  </si>
  <si>
    <t>C14H31N</t>
  </si>
  <si>
    <t>N,N-Dimethyldodecylamine-2</t>
  </si>
  <si>
    <t>N,N-Dimethyldodecylamine-3</t>
  </si>
  <si>
    <t>Nitenpyram</t>
  </si>
  <si>
    <t>Nitenpyram-1</t>
  </si>
  <si>
    <t>C11H15ClN4O2</t>
  </si>
  <si>
    <t>Nitenpyram-2</t>
  </si>
  <si>
    <t>Nitenpyram-3</t>
  </si>
  <si>
    <t>Orysastrobin</t>
  </si>
  <si>
    <t>Orysastrobin-1</t>
  </si>
  <si>
    <t>C18H25N5O5</t>
  </si>
  <si>
    <t>Orysastrobin-2</t>
  </si>
  <si>
    <t>Orysastrobin-3</t>
  </si>
  <si>
    <t>Pendimethalin</t>
  </si>
  <si>
    <t>Pendimethalin-1</t>
  </si>
  <si>
    <t>C13H19N3O4</t>
  </si>
  <si>
    <t>Pendimethalin-2</t>
  </si>
  <si>
    <t>Pendimethalin-3</t>
  </si>
  <si>
    <t>Imazail-d5</t>
  </si>
  <si>
    <t>C14H9 2H5Cl2N2O</t>
  </si>
  <si>
    <t>Imazail-d5-2</t>
  </si>
  <si>
    <t>8 +TOF MSMS (50 - 1000)</t>
  </si>
  <si>
    <t>Imazail-d5-3</t>
  </si>
  <si>
    <t>Pretilachlor</t>
  </si>
  <si>
    <t>Pretilachlor-1</t>
  </si>
  <si>
    <t>Pretilachlor-2</t>
  </si>
  <si>
    <t>Pretilachlor-3</t>
  </si>
  <si>
    <t>Pyraclonil</t>
  </si>
  <si>
    <t>Pyraclonil-1</t>
  </si>
  <si>
    <t>C15H15ClN6</t>
  </si>
  <si>
    <t>Pyraclonil-2</t>
  </si>
  <si>
    <t>Pyraclonil-3</t>
  </si>
  <si>
    <t>Tefuryltrione</t>
  </si>
  <si>
    <t>Tefuryltrione-1</t>
  </si>
  <si>
    <t>C20H23ClO7S</t>
  </si>
  <si>
    <t>Tefuryltrione-2</t>
  </si>
  <si>
    <t>Tefuryltrione-3</t>
  </si>
  <si>
    <t>Tiadinil</t>
  </si>
  <si>
    <t>Tiadinil-1</t>
  </si>
  <si>
    <t>C11H10ClN3OS</t>
  </si>
  <si>
    <t>Tiadinil-2</t>
  </si>
  <si>
    <t>Tiadinil-3</t>
  </si>
  <si>
    <t>Tributyl Phosphate</t>
  </si>
  <si>
    <t>Tributyl Phosphate-1</t>
  </si>
  <si>
    <t>C12H27O4P</t>
  </si>
  <si>
    <t>Tributyl Phosphate-2</t>
  </si>
  <si>
    <t>Tributyl Phosphate-3</t>
  </si>
  <si>
    <t>Tricresyl Phosphate</t>
  </si>
  <si>
    <t>Tricresyl Phosphate-1</t>
  </si>
  <si>
    <t>C21H21O4P</t>
  </si>
  <si>
    <t>Tricresyl Phosphate-2</t>
  </si>
  <si>
    <t>14 +TOF MSMS (50 - 1000)</t>
  </si>
  <si>
    <t>Tricresyl Phosphate-3</t>
  </si>
  <si>
    <t>Triglycidyl Isocyanurate</t>
  </si>
  <si>
    <t>Triglycidyl Isocyanurate-1</t>
  </si>
  <si>
    <t>C12H15N3O6</t>
  </si>
  <si>
    <t>Triglycidyl Isocyanurate-2</t>
  </si>
  <si>
    <t>Triglycidyl Isocyanurate-3</t>
  </si>
  <si>
    <t>Triphenyl Phosphate</t>
  </si>
  <si>
    <t>Triphenyl Phosphate-1</t>
  </si>
  <si>
    <t>C18H15O4P</t>
  </si>
  <si>
    <t>Triphenyl Phosphate-2</t>
  </si>
  <si>
    <t>Triphenyl Phosphate-3</t>
  </si>
  <si>
    <t>Tris(2-ethylhexyl) phosphate</t>
  </si>
  <si>
    <t>Tris(2-ethylhexyl) phosphate-1</t>
  </si>
  <si>
    <t>C24H51O4P</t>
  </si>
  <si>
    <t>Tris(2-ethylhexyl) phosphate-2</t>
  </si>
  <si>
    <t>19 +TOF MSMS (50 - 1000)</t>
  </si>
  <si>
    <t>Tris(2-ethylhexyl) phosphate-3</t>
  </si>
  <si>
    <t>Acetamiprid</t>
  </si>
  <si>
    <t>Acetamiprid-1</t>
  </si>
  <si>
    <t>C10H11ClN4</t>
  </si>
  <si>
    <t>Acetamiprid-2</t>
  </si>
  <si>
    <t>Acetamiprid-3</t>
  </si>
  <si>
    <t>Carbofuran</t>
  </si>
  <si>
    <t>Carbofuran-1</t>
  </si>
  <si>
    <t>C12H15NO3</t>
  </si>
  <si>
    <t>Carbofuran-2</t>
  </si>
  <si>
    <t>Carbofuran-3</t>
  </si>
  <si>
    <t>Quizalofop Ethyl</t>
  </si>
  <si>
    <t>Quizalofop Ethyl-1</t>
  </si>
  <si>
    <t>C19H17ClN2O4</t>
  </si>
  <si>
    <t>Quizalofop Ethyl-2</t>
  </si>
  <si>
    <t>Quizalofop Ethyl-3</t>
  </si>
  <si>
    <t>N,N,-Dimethyldodecylamine=N-oxide</t>
  </si>
  <si>
    <t>N,N,-Dimethyldodecylamine=N-oxide-1</t>
  </si>
  <si>
    <t>C14H31NO</t>
  </si>
  <si>
    <t>N,N,-Dimethyldodecylamine=N-oxide-2</t>
  </si>
  <si>
    <t>N,N,-Dimethyldodecylamine=N-oxide-3</t>
  </si>
  <si>
    <t>Dymron</t>
  </si>
  <si>
    <t>Dymron-1</t>
  </si>
  <si>
    <t>C17H20N2O</t>
  </si>
  <si>
    <t>Dymron-2</t>
  </si>
  <si>
    <t>Dymron-3</t>
  </si>
  <si>
    <t>Thiacloprid</t>
  </si>
  <si>
    <t>Thiacloprid-1</t>
  </si>
  <si>
    <t>C10H9ClN4S</t>
  </si>
  <si>
    <t>Thiacloprid-2</t>
  </si>
  <si>
    <t>Thiacloprid-3</t>
  </si>
  <si>
    <t>Thiamethoxam</t>
  </si>
  <si>
    <t>Thiamethoxam-1</t>
  </si>
  <si>
    <t>C8H10ClN5O3S</t>
  </si>
  <si>
    <t>Thiamethoxam-2</t>
  </si>
  <si>
    <t>Thiamethoxam-3</t>
  </si>
  <si>
    <t>Thiophanate Methyl</t>
  </si>
  <si>
    <t>Thiophanate Methyl-1</t>
  </si>
  <si>
    <t>C12H14N4O4S2</t>
  </si>
  <si>
    <t>Thiophanate Methyl-2</t>
  </si>
  <si>
    <t>12 +TOF MSMS (50 - 1000)</t>
  </si>
  <si>
    <t>Thiophanate Methyl-3</t>
  </si>
  <si>
    <t>Tebuconazole</t>
  </si>
  <si>
    <t>Tebuconazole-1</t>
  </si>
  <si>
    <t>C16H22ClN3O</t>
  </si>
  <si>
    <t>Tebuconazole-2</t>
  </si>
  <si>
    <t>Tebuconazole-3</t>
  </si>
  <si>
    <t>Pyrazolate</t>
  </si>
  <si>
    <t>Pyrazolate-1</t>
  </si>
  <si>
    <t>C19H16Cl2N2O4S</t>
  </si>
  <si>
    <t>Pyrazolate-2</t>
  </si>
  <si>
    <t>Pyrazolate-3</t>
  </si>
  <si>
    <t>Ferimzone</t>
  </si>
  <si>
    <t>Ferimzone-1</t>
  </si>
  <si>
    <t>C15H18N4</t>
  </si>
  <si>
    <t>Ferimzone-2</t>
  </si>
  <si>
    <t>Ferimzone-3</t>
  </si>
  <si>
    <t>Buprofezin</t>
  </si>
  <si>
    <t>Buprofezin-1</t>
  </si>
  <si>
    <t>C16H23N3OS</t>
  </si>
  <si>
    <t>Buprofezin-2</t>
  </si>
  <si>
    <t>Buprofezin-3</t>
  </si>
  <si>
    <t>Flutolanil</t>
  </si>
  <si>
    <t>Flutolanil-1</t>
  </si>
  <si>
    <t>C17H16F3NO2</t>
  </si>
  <si>
    <t>Flutolanil-2</t>
  </si>
  <si>
    <t>10 +TOF MSMS (50 - 1000)</t>
  </si>
  <si>
    <t>Flutolanil-3</t>
  </si>
  <si>
    <t>Bentazon</t>
  </si>
  <si>
    <t>Bentazon-1</t>
  </si>
  <si>
    <t>C10H12N2O3S</t>
  </si>
  <si>
    <t>Bentazon-2</t>
  </si>
  <si>
    <t>Bentazon-3</t>
  </si>
  <si>
    <t>((2-[3-(Dodecanoylamino)prop-1-yl(dimethyl)aminio]acetate))</t>
  </si>
  <si>
    <t>((2-[3-(Dodecanoylamino)prop-1-yl(dimethyl)aminio]acetate))-1</t>
  </si>
  <si>
    <t>C19H40N2O4</t>
  </si>
  <si>
    <t>((2-[3-(Dodecanoylamino)prop-1-yl(dimethyl)aminio]acetate))-2</t>
  </si>
  <si>
    <t>15 +TOF MSMS (50 - 1000)</t>
  </si>
  <si>
    <t>((2-[3-(Dodecanoylamino)prop-1-yl(dimethyl)aminio]acetate))-3</t>
  </si>
  <si>
    <t>1-Methyl-2pyrrolidone</t>
  </si>
  <si>
    <t>1-Methyl-2pyrrolidone-1</t>
  </si>
  <si>
    <t>C5H9NO</t>
  </si>
  <si>
    <t>1-Methyl-2pyrrolidone-2</t>
  </si>
  <si>
    <t>1-Methyl-2pyrrolidone-3</t>
  </si>
  <si>
    <t>2-(2-Ethoxyethoxy) ethanol</t>
  </si>
  <si>
    <t>2-(2-Ethoxyethoxy) ethanol-1</t>
  </si>
  <si>
    <t>C6H14O3</t>
  </si>
  <si>
    <t>2-(2-Ethoxyethoxy) ethanol-2</t>
  </si>
  <si>
    <t>2-(2-Ethoxyethoxy) ethanol-3</t>
  </si>
  <si>
    <t>2-(Dimethylamino)ethyl Methacrylate</t>
  </si>
  <si>
    <t>2-(Dimethylamino)ethyl Methacrylate-1</t>
  </si>
  <si>
    <t>C8H15NO2</t>
  </si>
  <si>
    <t>2-(Dimethylamino)ethyl Methacrylate-2</t>
  </si>
  <si>
    <t>2-(Dimethylamino)ethyl Methacrylate-3</t>
  </si>
  <si>
    <t>2-Aminopyridine</t>
  </si>
  <si>
    <t>2-Aminopyridine-1</t>
  </si>
  <si>
    <t>C5H6N2</t>
  </si>
  <si>
    <t>2-Aminopyridine-2</t>
  </si>
  <si>
    <t>2-Aminopyridine-3</t>
  </si>
  <si>
    <t>2-Butanone Oxime</t>
  </si>
  <si>
    <t>2-Butanone Oxime-1</t>
  </si>
  <si>
    <t>C4H9NO</t>
  </si>
  <si>
    <t>2-Butanone Oxime-2</t>
  </si>
  <si>
    <t>2-Butanone Oxime-3</t>
  </si>
  <si>
    <t>3-Chloroaniline</t>
  </si>
  <si>
    <t>3-Chloroaniline-1</t>
  </si>
  <si>
    <t>C6H6ClN</t>
  </si>
  <si>
    <t>3-Chloroaniline-2</t>
  </si>
  <si>
    <t>3-Chloroaniline-3</t>
  </si>
  <si>
    <t>4-Chloroaniline</t>
  </si>
  <si>
    <t>4-Chloroaniline-1</t>
  </si>
  <si>
    <t>4-Chloroaniline-2</t>
  </si>
  <si>
    <t>4-Chloroaniline-3</t>
  </si>
  <si>
    <t>Imidacloprid-D4</t>
  </si>
  <si>
    <t>C9H6 2H4ClN5O2</t>
  </si>
  <si>
    <t>Methamidophos-d6</t>
  </si>
  <si>
    <t>C2H2 2H6NO2PS</t>
  </si>
  <si>
    <t>Chlorpyrifos</t>
  </si>
  <si>
    <t>Chlorpyrifos-1</t>
  </si>
  <si>
    <t>C9H11Cl3NO3PS</t>
  </si>
  <si>
    <t>Chlorpyrifos-2</t>
  </si>
  <si>
    <t>13 +TOF MSMS (50 - 1000)</t>
  </si>
  <si>
    <t>Chlorpyrifos-3</t>
  </si>
  <si>
    <t>Diethanolamin</t>
  </si>
  <si>
    <t>Diethanolamin-1</t>
  </si>
  <si>
    <t>C4H11NO2</t>
  </si>
  <si>
    <t>Diethanolamin-2</t>
  </si>
  <si>
    <t>Diethanolamin-3</t>
  </si>
  <si>
    <t>Diisobutyl Phthalate</t>
  </si>
  <si>
    <t>Diisobutyl Phthalate-1</t>
  </si>
  <si>
    <t>Diisobutyl Phthalate-2</t>
  </si>
  <si>
    <t>Diisobutyl Phthalate-3</t>
  </si>
  <si>
    <t>Disulfoton</t>
  </si>
  <si>
    <t>Disulfoton-1</t>
  </si>
  <si>
    <t>C8H19O2PS3</t>
  </si>
  <si>
    <t>Disulfoton-2</t>
  </si>
  <si>
    <t>Disulfoton-3</t>
  </si>
  <si>
    <t>Ethylene glycol monobutyl ether acetate</t>
  </si>
  <si>
    <t>Ethylene glycol monobutyl ether acetate-1</t>
  </si>
  <si>
    <t>C8H16O3</t>
  </si>
  <si>
    <t>Ethylene glycol monobutyl ether acetate-2</t>
  </si>
  <si>
    <t>Ethylene glycol monobutyl ether acetate-3</t>
  </si>
  <si>
    <t>Ethylenediamine</t>
  </si>
  <si>
    <t>Ethylenediamine-1</t>
  </si>
  <si>
    <t>C2H8N2</t>
  </si>
  <si>
    <t>Ethylenediamine-2</t>
  </si>
  <si>
    <t>Ethylenediamine-3</t>
  </si>
  <si>
    <t>Ethylenediaminetetraacetic acid</t>
  </si>
  <si>
    <t>Ethylenediaminetetraacetic acid-1</t>
  </si>
  <si>
    <t>C10H16N2O8</t>
  </si>
  <si>
    <t>Ethylenediaminetetraacetic acid-2</t>
  </si>
  <si>
    <t>Ethylenediaminetetraacetic acid-3</t>
  </si>
  <si>
    <t>Methamidophos-d6-2</t>
  </si>
  <si>
    <t>Methamidophos-d6-3</t>
  </si>
  <si>
    <t>Hydroquinone</t>
  </si>
  <si>
    <t>Hydroquinone-1</t>
  </si>
  <si>
    <t>C6H6O2</t>
  </si>
  <si>
    <t>Hydroquinone-2</t>
  </si>
  <si>
    <t>Hydroquinone-3</t>
  </si>
  <si>
    <t>Methomyl-d3</t>
  </si>
  <si>
    <t>C5H7 2H3N2O2S</t>
  </si>
  <si>
    <t>Isophorone</t>
  </si>
  <si>
    <t>Isophorone-1</t>
  </si>
  <si>
    <t>C9H14O</t>
  </si>
  <si>
    <t>Isophorone-2</t>
  </si>
  <si>
    <t>Isophorone-3</t>
  </si>
  <si>
    <t>m-Aminophenol</t>
  </si>
  <si>
    <t>m-Aminophenol-1</t>
  </si>
  <si>
    <t>C6H7NO</t>
  </si>
  <si>
    <t>m-Aminophenol-2</t>
  </si>
  <si>
    <t>m-Aminophenol-3</t>
  </si>
  <si>
    <t>Methacrylic acid</t>
  </si>
  <si>
    <t>Methacrylic acid-1</t>
  </si>
  <si>
    <t>C4H6O2</t>
  </si>
  <si>
    <t>Methacrylic acid-2</t>
  </si>
  <si>
    <t>Methacrylic acid-3</t>
  </si>
  <si>
    <t>Methacrylic acid, 2,3-epoxypropyl ester</t>
  </si>
  <si>
    <t>Methacrylic acid, 2,3-epoxypropyl ester-1</t>
  </si>
  <si>
    <t>C7H10O3</t>
  </si>
  <si>
    <t>Methacrylic acid, 2,3-epoxypropyl ester-2</t>
  </si>
  <si>
    <t>Methacrylic acid, 2,3-epoxypropyl ester-3</t>
  </si>
  <si>
    <t>Methomyl-d3-2</t>
  </si>
  <si>
    <t>Methomyl-d3-3</t>
  </si>
  <si>
    <t>Pirimicarb-d6</t>
  </si>
  <si>
    <t>C11H12 2H6N4O2</t>
  </si>
  <si>
    <t>Molinate</t>
  </si>
  <si>
    <t>Molinate-1</t>
  </si>
  <si>
    <t>C9H17NOS</t>
  </si>
  <si>
    <t>Molinate-2</t>
  </si>
  <si>
    <t>Molinate-3</t>
  </si>
  <si>
    <t>N-Nitrosodibutylamine</t>
  </si>
  <si>
    <t>N-Nitrosodibutylamine-1</t>
  </si>
  <si>
    <t>C8H18N2O</t>
  </si>
  <si>
    <t>N-Nitrosodibutylamine-2</t>
  </si>
  <si>
    <t>N-Nitrosodibutylamine-3</t>
  </si>
  <si>
    <t>N-Nitrosodiethylamine</t>
  </si>
  <si>
    <t>N-Nitrosodiethylamine-1</t>
  </si>
  <si>
    <t>C4H10N2O</t>
  </si>
  <si>
    <t>N-Nitrosodiethylamine-2</t>
  </si>
  <si>
    <t>N-Nitrosodiethylamine-3</t>
  </si>
  <si>
    <t>N-Nitrosodipropylamine</t>
  </si>
  <si>
    <t>N-Nitrosodipropylamine-1</t>
  </si>
  <si>
    <t>C6H14N2O</t>
  </si>
  <si>
    <t>N-Nitrosodipropylamine-2</t>
  </si>
  <si>
    <t>N-Nitrosodipropylamine-3</t>
  </si>
  <si>
    <t>N-Nitrosopyrrolidine</t>
  </si>
  <si>
    <t>N-Nitrosopyrrolidine-1</t>
  </si>
  <si>
    <t>C4H8N2O</t>
  </si>
  <si>
    <t>N-Nitrosopyrrolidine-2</t>
  </si>
  <si>
    <t>N-Nitrosopyrrolidine-3</t>
  </si>
  <si>
    <t>N,N-Dimethyl-1,3-propanediamine</t>
  </si>
  <si>
    <t>N,N-Dimethyl-1,3-propanediamine-1</t>
  </si>
  <si>
    <t>C5H14N2</t>
  </si>
  <si>
    <t>N,N-Dimethyl-1,3-propanediamine-2</t>
  </si>
  <si>
    <t>N,N-Dimethyl-1,3-propanediamine-3</t>
  </si>
  <si>
    <t>N,N-Dimethylacetamide</t>
  </si>
  <si>
    <t>N,N-Dimethylacetamide-1</t>
  </si>
  <si>
    <t>N,N-Dimethylacetamide-2</t>
  </si>
  <si>
    <t>N,N-Dimethylacetamide-3</t>
  </si>
  <si>
    <t>Nitrilotriacetic acid sodium salt</t>
  </si>
  <si>
    <t>Nitrilotriacetic acid sodium salt-1</t>
  </si>
  <si>
    <t>C6H7NNa2O6</t>
  </si>
  <si>
    <t>Nitrilotriacetic acid sodium salt-2</t>
  </si>
  <si>
    <t>Nitrilotriacetic acid sodium salt-3</t>
  </si>
  <si>
    <t>o-Aminophenol</t>
  </si>
  <si>
    <t>o-Aminophenol-1</t>
  </si>
  <si>
    <t>o-Aminophenol-2</t>
  </si>
  <si>
    <t>o-Aminophenol-3</t>
  </si>
  <si>
    <t>o-Chloroaniline</t>
  </si>
  <si>
    <t>o-Chloroaniline-1</t>
  </si>
  <si>
    <t>o-Chloroaniline-2</t>
  </si>
  <si>
    <t>o-Chloroaniline-3</t>
  </si>
  <si>
    <t>p-Aminophenol</t>
  </si>
  <si>
    <t>p-Aminophenol-1</t>
  </si>
  <si>
    <t>p-Aminophenol-2</t>
  </si>
  <si>
    <t>p-Aminophenol-3</t>
  </si>
  <si>
    <t>Phosphoric acid tris</t>
  </si>
  <si>
    <t>Phosphoric acid tris-1</t>
  </si>
  <si>
    <t>C6H12Cl3O4P</t>
  </si>
  <si>
    <t>Phosphoric acid tris-2</t>
  </si>
  <si>
    <t>Phosphoric acid tris-3</t>
  </si>
  <si>
    <t>Pirimicarb-d6-2</t>
  </si>
  <si>
    <t>Pirimicarb-d6-3</t>
  </si>
  <si>
    <t>Probenazole</t>
  </si>
  <si>
    <t>Probenazole-1</t>
  </si>
  <si>
    <t>C10H9NO3S</t>
  </si>
  <si>
    <t>Probenazole-2</t>
  </si>
  <si>
    <t>Probenazole-3</t>
  </si>
  <si>
    <t>Pyridine</t>
  </si>
  <si>
    <t>Pyridine-1</t>
  </si>
  <si>
    <t>C5H5N</t>
  </si>
  <si>
    <t>Pyridine-2</t>
  </si>
  <si>
    <t>Pyridine-3</t>
  </si>
  <si>
    <t>Tetraethylenepentamine</t>
  </si>
  <si>
    <t>C8H23N5</t>
  </si>
  <si>
    <t>Tetraethylenepentamine-2</t>
  </si>
  <si>
    <t>Tetraethylenepentamine-3</t>
  </si>
  <si>
    <t>Tetrahydromethylphthalicanhydride</t>
  </si>
  <si>
    <t>Tetrahydromethylphthalicanhydride-1</t>
  </si>
  <si>
    <t>C9H10O3</t>
  </si>
  <si>
    <t>Tetrahydromethylphthalicanhydride-2</t>
  </si>
  <si>
    <t>Tetrahydromethylphthalicanhydride-3</t>
  </si>
  <si>
    <t>Thiocyclam</t>
  </si>
  <si>
    <t>Thiocyclam-1</t>
  </si>
  <si>
    <t>C5H11NS3</t>
  </si>
  <si>
    <t>Thiocyclam-2</t>
  </si>
  <si>
    <t>Thiocyclam-3</t>
  </si>
  <si>
    <t>Thiourea</t>
  </si>
  <si>
    <t>Thiourea-1</t>
  </si>
  <si>
    <t>CH4N2S</t>
  </si>
  <si>
    <t>Thiourea-2</t>
  </si>
  <si>
    <t>Thiourea-3</t>
  </si>
  <si>
    <t>Triethanolamine</t>
  </si>
  <si>
    <t>Triethanolamine-1</t>
  </si>
  <si>
    <t>C6H15NO3</t>
  </si>
  <si>
    <t>Triethanolamine-2</t>
  </si>
  <si>
    <t>Triethanolamine-3</t>
  </si>
  <si>
    <t>Triethylene Glycol Dimethyl Ether</t>
  </si>
  <si>
    <t>Triethylene Glycol Dimethyl Ether-1</t>
  </si>
  <si>
    <t>C8H18O4</t>
  </si>
  <si>
    <t>Triethylene Glycol Dimethyl Ether-2</t>
  </si>
  <si>
    <t>Triethylene Glycol Dimethyl Ether-3</t>
  </si>
  <si>
    <t>Acephate</t>
  </si>
  <si>
    <t>Acephate-1</t>
  </si>
  <si>
    <t>C4H10NO3PS</t>
  </si>
  <si>
    <t>Acephate-2</t>
  </si>
  <si>
    <t>Acephate-3</t>
  </si>
  <si>
    <t>Ivermectin</t>
  </si>
  <si>
    <t>Ivermectin-B1a-1</t>
  </si>
  <si>
    <t>C48H74O14</t>
  </si>
  <si>
    <t>Ivermectin-B1a-2</t>
  </si>
  <si>
    <t>23 +TOF MSMS (50 - 1000)</t>
  </si>
  <si>
    <t>Ivermectin-B1a-3</t>
  </si>
  <si>
    <t>Imidacloprid</t>
  </si>
  <si>
    <t>Imidacloprid-1</t>
  </si>
  <si>
    <t>C9H10ClN5O2</t>
  </si>
  <si>
    <t>Imidacloprid-2</t>
  </si>
  <si>
    <t>Imidacloprid-3</t>
  </si>
  <si>
    <t>Clothianidin</t>
  </si>
  <si>
    <t>Clothianidin-1</t>
  </si>
  <si>
    <t>C6H8ClN5O2S</t>
  </si>
  <si>
    <t>Clothianidin-2</t>
  </si>
  <si>
    <t>Clothianidin-3</t>
  </si>
  <si>
    <t>Diuron</t>
  </si>
  <si>
    <t>Diuron-1</t>
  </si>
  <si>
    <t>C9H10Cl2N2O</t>
  </si>
  <si>
    <t>Diuron-2</t>
  </si>
  <si>
    <t>Diuron-3</t>
  </si>
  <si>
    <t>Dinotefuran</t>
  </si>
  <si>
    <t>Dinotefuran-1</t>
  </si>
  <si>
    <t>C7H14N4O3</t>
  </si>
  <si>
    <t>Dinotefuran-2</t>
  </si>
  <si>
    <t>Dinotefuran-3</t>
  </si>
  <si>
    <t>Simetryn</t>
  </si>
  <si>
    <t>Simetryn-1</t>
  </si>
  <si>
    <t>C8H15N5S</t>
  </si>
  <si>
    <t>Simetryn-2</t>
  </si>
  <si>
    <t>Simetryn-3</t>
  </si>
  <si>
    <t>Tricyclazole</t>
  </si>
  <si>
    <t>Tricyclazole-1</t>
  </si>
  <si>
    <t>C9H7N3S</t>
  </si>
  <si>
    <t>Tricyclazole-2</t>
  </si>
  <si>
    <t>Tricyclazole-3</t>
  </si>
  <si>
    <t>2-Ethylhexanoic acid</t>
  </si>
  <si>
    <t>2-Ethylhexanoic acid-1</t>
  </si>
  <si>
    <t>C8H16O2</t>
  </si>
  <si>
    <t>[M-H]-</t>
  </si>
  <si>
    <t>Imidacloprid-d4</t>
  </si>
  <si>
    <t>1 -TOF MS (50 - 1000)</t>
  </si>
  <si>
    <t>2-Ethylhexanoic acid-2</t>
  </si>
  <si>
    <t>2 -TOF MSMS (50 - 1000)</t>
  </si>
  <si>
    <t>2-Ethylhexanoic acid-3</t>
  </si>
  <si>
    <t>2-sec-Butylphenol</t>
  </si>
  <si>
    <t>2-sec-Butylphenol-1</t>
  </si>
  <si>
    <t>C10H14O</t>
  </si>
  <si>
    <t>2-sec-Butylphenol-2</t>
  </si>
  <si>
    <t>2-sec-Butylphenol-3</t>
  </si>
  <si>
    <t>2,4-Di-tert-pentylphenol</t>
  </si>
  <si>
    <t>2,4-Di-tert-pentylphenol-1</t>
  </si>
  <si>
    <t>C16H26O</t>
  </si>
  <si>
    <t>2,4-Di-tert-pentylphenol-2</t>
  </si>
  <si>
    <t>5 -TOF MSMS (50 - 1000)</t>
  </si>
  <si>
    <t>2,4-Di-tert-pentylphenol-3</t>
  </si>
  <si>
    <t>2,4-Dichlorophenoxyacetic acid</t>
  </si>
  <si>
    <t>2,4-Dichlorophenoxyacetic acid-1</t>
  </si>
  <si>
    <t>C8H6Cl2O3</t>
  </si>
  <si>
    <t>2,4-Dichlorophenoxyacetic acid-2</t>
  </si>
  <si>
    <t>4 -TOF MSMS (50 - 1000)</t>
  </si>
  <si>
    <t>2,4-Dichlorophenoxyacetic acid-3</t>
  </si>
  <si>
    <t>2,4-Dinitrophenol</t>
  </si>
  <si>
    <t>2,4-Dinitrophenol-1</t>
  </si>
  <si>
    <t>C6H4N2O5</t>
  </si>
  <si>
    <t>2,4-Dinitrophenol-2</t>
  </si>
  <si>
    <t>3 -TOF MSMS (50 - 1000)</t>
  </si>
  <si>
    <t>2,4-Dinitrophenol-3</t>
  </si>
  <si>
    <t>4,4'-Isopropylidenediphenol</t>
  </si>
  <si>
    <t>4,4'-Isopropylidenediphenol-1</t>
  </si>
  <si>
    <t>C15H16O2</t>
  </si>
  <si>
    <t>4,4'-Isopropylidenediphenol-2</t>
  </si>
  <si>
    <t>4,4'-Isopropylidenediphenol-3</t>
  </si>
  <si>
    <t>4-tert-Butylphenol</t>
  </si>
  <si>
    <t>4-tert-Butylphenol-1</t>
  </si>
  <si>
    <t>4-tert-Butylphenol-2</t>
  </si>
  <si>
    <t>4-tert-Butylphenol-3</t>
  </si>
  <si>
    <t>Decanoic acid</t>
  </si>
  <si>
    <t>Decanoic acid-1</t>
  </si>
  <si>
    <t>C10H20O2</t>
  </si>
  <si>
    <t>Decanoic acid-2</t>
  </si>
  <si>
    <t>Decanoic acid-3</t>
  </si>
  <si>
    <t>Hexabromocyclododecane</t>
  </si>
  <si>
    <t>Hexabromocyclododecane-1</t>
  </si>
  <si>
    <t>C12H18Br6</t>
  </si>
  <si>
    <t>Hexabromocyclododecane-2</t>
  </si>
  <si>
    <t>22 -TOF MSMS (50 - 1000)</t>
  </si>
  <si>
    <t>Hexabromocyclododecane-3</t>
  </si>
  <si>
    <t>Pyrocatechol</t>
  </si>
  <si>
    <t>Pyrocatechol-1</t>
  </si>
  <si>
    <t>Pyrocatechol-2</t>
  </si>
  <si>
    <t>Pyrocatechol-3</t>
  </si>
  <si>
    <t>Terephthalic acid</t>
  </si>
  <si>
    <t>Terephthalic acid-1</t>
  </si>
  <si>
    <t>C8H6O4</t>
  </si>
  <si>
    <t>Terephthalic acid-2</t>
  </si>
  <si>
    <t>Terephthalic acid-3</t>
  </si>
  <si>
    <t>C12H7Cl3O2</t>
  </si>
  <si>
    <t>7 -TOF MSMS (50 - 1000)</t>
  </si>
  <si>
    <t>Row</t>
    <phoneticPr fontId="2"/>
  </si>
  <si>
    <t>IS</t>
    <phoneticPr fontId="2"/>
  </si>
  <si>
    <t>Group</t>
    <phoneticPr fontId="2"/>
  </si>
  <si>
    <t>Name</t>
    <phoneticPr fontId="2"/>
  </si>
  <si>
    <t>Chemical Formula</t>
    <phoneticPr fontId="2"/>
  </si>
  <si>
    <t>Adduct/Charge</t>
    <phoneticPr fontId="2"/>
  </si>
  <si>
    <t>Precursor (Q1) Mass (Da)</t>
    <phoneticPr fontId="2"/>
  </si>
  <si>
    <t>Fragment (Q3) Mass (Da)</t>
    <phoneticPr fontId="2"/>
  </si>
  <si>
    <t>XIC Width (Da)</t>
    <phoneticPr fontId="2"/>
  </si>
  <si>
    <t>Retention Time Mode</t>
    <phoneticPr fontId="2"/>
  </si>
  <si>
    <t>Retention Time (min)</t>
    <phoneticPr fontId="2"/>
  </si>
  <si>
    <t>IS Name</t>
    <phoneticPr fontId="2"/>
  </si>
  <si>
    <t>Experiment Index</t>
    <phoneticPr fontId="2"/>
  </si>
  <si>
    <t>Tetraethylenepentamine-1</t>
    <phoneticPr fontId="2"/>
  </si>
  <si>
    <t>RT補正_IS1</t>
    <rPh sb="2" eb="4">
      <t>ホセイ</t>
    </rPh>
    <phoneticPr fontId="2"/>
  </si>
  <si>
    <t>RT補正_IS2</t>
    <rPh sb="2" eb="4">
      <t>ホセイ</t>
    </rPh>
    <phoneticPr fontId="2"/>
  </si>
  <si>
    <t>Carbendazim-d4</t>
    <phoneticPr fontId="2"/>
  </si>
  <si>
    <t>Etofenprox-d5</t>
    <phoneticPr fontId="2"/>
  </si>
  <si>
    <t>Imazail-d5</t>
    <phoneticPr fontId="2"/>
  </si>
  <si>
    <t>Methamidophos-d6</t>
    <phoneticPr fontId="2"/>
  </si>
  <si>
    <t>Methomyl-d3</t>
    <phoneticPr fontId="2"/>
  </si>
  <si>
    <t>Pirimicarb-d6</t>
    <phoneticPr fontId="2"/>
  </si>
  <si>
    <t>Polarity</t>
    <phoneticPr fontId="2"/>
  </si>
  <si>
    <t>+</t>
    <phoneticPr fontId="2"/>
  </si>
  <si>
    <t>-</t>
    <phoneticPr fontId="2"/>
  </si>
  <si>
    <t>+/-</t>
    <phoneticPr fontId="2"/>
  </si>
  <si>
    <t>補正RTの計算値</t>
    <rPh sb="0" eb="2">
      <t>ホセイ</t>
    </rPh>
    <rPh sb="5" eb="8">
      <t>ケイサンチ</t>
    </rPh>
    <phoneticPr fontId="2"/>
  </si>
  <si>
    <t>SCIEX OSにはL列までを使用</t>
    <rPh sb="11" eb="12">
      <t>レツ</t>
    </rPh>
    <rPh sb="15" eb="17">
      <t>シヨウ</t>
    </rPh>
    <phoneticPr fontId="2"/>
  </si>
  <si>
    <t>当該分析での実測RT[min]</t>
    <rPh sb="0" eb="4">
      <t>トウガイブンセキ</t>
    </rPh>
    <rPh sb="6" eb="8">
      <t>ジッソク</t>
    </rPh>
    <phoneticPr fontId="2"/>
  </si>
  <si>
    <t>RT変化率</t>
    <rPh sb="2" eb="4">
      <t>ヘンカ</t>
    </rPh>
    <rPh sb="4" eb="5">
      <t>リツ</t>
    </rPh>
    <phoneticPr fontId="2"/>
  </si>
  <si>
    <t>DB_RT [min]</t>
    <phoneticPr fontId="2"/>
  </si>
  <si>
    <t>Imidacloprid-D4</t>
    <phoneticPr fontId="2"/>
  </si>
  <si>
    <t>Triclosan</t>
    <phoneticPr fontId="2"/>
  </si>
  <si>
    <t>Triclosan-1</t>
    <phoneticPr fontId="2"/>
  </si>
  <si>
    <t>Triclosan-3</t>
    <phoneticPr fontId="2"/>
  </si>
  <si>
    <t>Triclosan-2</t>
    <phoneticPr fontId="2"/>
  </si>
  <si>
    <r>
      <rPr>
        <b/>
        <sz val="12"/>
        <color theme="1"/>
        <rFont val="Meiryo UI"/>
        <family val="3"/>
        <charset val="128"/>
      </rPr>
      <t>使用方法:</t>
    </r>
    <r>
      <rPr>
        <sz val="12"/>
        <color theme="1"/>
        <rFont val="Meiryo UI"/>
        <family val="3"/>
        <charset val="128"/>
      </rPr>
      <t xml:space="preserve"> 
1. その日の分析における内部標準物質9種の実測保持時間を、"RT補正用_IS"のシートに入力してください。
2. 1.の値に基づいて、各物質の予想保持時間の値が更新されます。Q列に計算される補正保持時間値を用いて解析してください。保持時間補正の詳細な方法については、別紙の分析マニュアルを参照ください。
3. 実施したLC/MS分析の極性に応じて、
"Positive ion mode"または"Negative ion mode"のシートからC~L列（Group ~ IS Name）をコピーの上、Analytics （SCIEX OS)にペーストしてください。一度にペーストできない場合、1列ずつの作業をお願いします。
4. B列にて”TRUE”と表記されているものは内部標準物質ですので、Analyticsにペースト後、チェックボックスをアクティブにしてください。これにより、チェックが付いた物質を内部標準物質として指定可能になります。
5. M列(Experiment Index)の値は入力値に基づいてAnalyst上で自動的に決定されるので、操作不要です。
6. その他、peak picking等に係る詳細な設定値については、別紙の分析マニュアルを参照ください。
</t>
    </r>
    <rPh sb="0" eb="4">
      <t>シヨウホウホウ</t>
    </rPh>
    <rPh sb="12" eb="13">
      <t>ヒ</t>
    </rPh>
    <rPh sb="14" eb="16">
      <t>ブンセキ</t>
    </rPh>
    <rPh sb="20" eb="26">
      <t>ナイブヒョウジュンブッシツ</t>
    </rPh>
    <rPh sb="27" eb="28">
      <t>シュ</t>
    </rPh>
    <rPh sb="29" eb="35">
      <t>ジッソクホジジカン</t>
    </rPh>
    <rPh sb="40" eb="43">
      <t>ホセイヨウ</t>
    </rPh>
    <rPh sb="52" eb="54">
      <t>ニュウリョク</t>
    </rPh>
    <rPh sb="69" eb="70">
      <t>アタイ</t>
    </rPh>
    <rPh sb="71" eb="72">
      <t>モト</t>
    </rPh>
    <rPh sb="76" eb="79">
      <t>カクブッシツ</t>
    </rPh>
    <rPh sb="80" eb="86">
      <t>ヨソウホジジカン</t>
    </rPh>
    <rPh sb="87" eb="88">
      <t>アタイ</t>
    </rPh>
    <rPh sb="89" eb="91">
      <t>コウシン</t>
    </rPh>
    <rPh sb="97" eb="98">
      <t>レツ</t>
    </rPh>
    <rPh sb="99" eb="101">
      <t>ケイサン</t>
    </rPh>
    <rPh sb="104" eb="106">
      <t>ホセイ</t>
    </rPh>
    <rPh sb="106" eb="111">
      <t>ホジジカンチ</t>
    </rPh>
    <rPh sb="112" eb="113">
      <t>モチ</t>
    </rPh>
    <rPh sb="115" eb="117">
      <t>カイセキ</t>
    </rPh>
    <rPh sb="165" eb="167">
      <t>ジッシ</t>
    </rPh>
    <rPh sb="174" eb="176">
      <t>ブンセキ</t>
    </rPh>
    <rPh sb="177" eb="179">
      <t>キョクセイ</t>
    </rPh>
    <rPh sb="180" eb="181">
      <t>オウ</t>
    </rPh>
    <rPh sb="235" eb="236">
      <t>レツ</t>
    </rPh>
    <rPh sb="258" eb="259">
      <t>ウエ</t>
    </rPh>
    <rPh sb="292" eb="294">
      <t>イチド</t>
    </rPh>
    <rPh sb="303" eb="305">
      <t>バアイ</t>
    </rPh>
    <rPh sb="307" eb="308">
      <t>レツ</t>
    </rPh>
    <rPh sb="311" eb="313">
      <t>サギョウ</t>
    </rPh>
    <rPh sb="315" eb="316">
      <t>ネガ</t>
    </rPh>
    <rPh sb="327" eb="328">
      <t>レツ</t>
    </rPh>
    <rPh sb="337" eb="339">
      <t>ヒョウキ</t>
    </rPh>
    <rPh sb="347" eb="353">
      <t>ナイブヒョウジュンブッシツ</t>
    </rPh>
    <rPh sb="372" eb="373">
      <t>ゴ</t>
    </rPh>
    <rPh sb="407" eb="408">
      <t>ツ</t>
    </rPh>
    <rPh sb="410" eb="412">
      <t>ブッシツ</t>
    </rPh>
    <rPh sb="413" eb="419">
      <t>ナイブヒョウジュンブッシツ</t>
    </rPh>
    <rPh sb="422" eb="426">
      <t>シテイカノウ</t>
    </rPh>
    <rPh sb="438" eb="439">
      <t>レツ</t>
    </rPh>
    <rPh sb="458" eb="459">
      <t>アタイ</t>
    </rPh>
    <rPh sb="460" eb="463">
      <t>ニュウリョクチ</t>
    </rPh>
    <rPh sb="464" eb="465">
      <t>モト</t>
    </rPh>
    <rPh sb="475" eb="476">
      <t>ジョウ</t>
    </rPh>
    <rPh sb="477" eb="480">
      <t>ジドウテキ</t>
    </rPh>
    <rPh sb="481" eb="483">
      <t>ケッテイ</t>
    </rPh>
    <rPh sb="489" eb="491">
      <t>ソウサ</t>
    </rPh>
    <rPh sb="491" eb="493">
      <t>フヨウ</t>
    </rPh>
    <rPh sb="503" eb="504">
      <t>タ</t>
    </rPh>
    <rPh sb="517" eb="518">
      <t>トウ</t>
    </rPh>
    <rPh sb="519" eb="520">
      <t>カカ</t>
    </rPh>
    <rPh sb="521" eb="523">
      <t>ショウサイ</t>
    </rPh>
    <rPh sb="524" eb="527">
      <t>セッテイチ</t>
    </rPh>
    <rPh sb="533" eb="535">
      <t>ベッシ</t>
    </rPh>
    <rPh sb="536" eb="538">
      <t>ブンセキ</t>
    </rPh>
    <rPh sb="544" eb="546">
      <t>サンショウ</t>
    </rPh>
    <phoneticPr fontId="2"/>
  </si>
  <si>
    <r>
      <rPr>
        <sz val="11"/>
        <color theme="1"/>
        <rFont val="Meiryo UI"/>
        <family val="3"/>
        <charset val="128"/>
      </rPr>
      <t>内部標準物質（precursor ion）の実測保持時間を、分析の都度更新してください。この表の値に基づいて、分析対象物質の予想保持時間を補正します。</t>
    </r>
    <r>
      <rPr>
        <b/>
        <sz val="11"/>
        <color theme="1"/>
        <rFont val="Meiryo UI"/>
        <family val="3"/>
        <charset val="128"/>
      </rPr>
      <t xml:space="preserve">
この表は必ず保持時間（C列）が昇順となるようソートしてください。</t>
    </r>
    <rPh sb="0" eb="6">
      <t>ナイブヒョウジュンブッシツ</t>
    </rPh>
    <rPh sb="22" eb="24">
      <t>ジッソク</t>
    </rPh>
    <rPh sb="24" eb="28">
      <t>ホジジカン</t>
    </rPh>
    <rPh sb="30" eb="32">
      <t>ブンセキ</t>
    </rPh>
    <rPh sb="33" eb="35">
      <t>ツド</t>
    </rPh>
    <rPh sb="35" eb="37">
      <t>コウシン</t>
    </rPh>
    <rPh sb="46" eb="47">
      <t>ヒョウ</t>
    </rPh>
    <rPh sb="48" eb="49">
      <t>アタイ</t>
    </rPh>
    <rPh sb="50" eb="51">
      <t>モト</t>
    </rPh>
    <rPh sb="55" eb="61">
      <t>ブンセキタイショウブッシツ</t>
    </rPh>
    <rPh sb="62" eb="68">
      <t>ヨソウホジジカン</t>
    </rPh>
    <rPh sb="69" eb="71">
      <t>ホセイ</t>
    </rPh>
    <rPh sb="78" eb="79">
      <t>ヒョウ</t>
    </rPh>
    <rPh sb="80" eb="81">
      <t>カナラ</t>
    </rPh>
    <rPh sb="82" eb="86">
      <t>ホジジカン</t>
    </rPh>
    <rPh sb="88" eb="89">
      <t>レツ</t>
    </rPh>
    <rPh sb="91" eb="93">
      <t>ショウジュン</t>
    </rPh>
    <phoneticPr fontId="2"/>
  </si>
  <si>
    <t>各IS</t>
    <rPh sb="0" eb="1">
      <t>カク</t>
    </rPh>
    <phoneticPr fontId="2"/>
  </si>
  <si>
    <t>13C6-DCMU-1</t>
  </si>
  <si>
    <t>Imidacloprid-D4-1</t>
  </si>
  <si>
    <t>1 -TOF MS (50 - 1000)</t>
    <phoneticPr fontId="2"/>
  </si>
  <si>
    <t>Chemical Name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</si>
</sst>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charset val="128"/>
      <scheme val="minor"/>
    </font>
    <font>
      <sz val="6"/>
      <name val="Aptos Narrow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Aptos Narrow"/>
      <family val="2"/>
      <scheme val="minor"/>
    </font>
    <font>
      <sz val="10"/>
      <color theme="1"/>
      <name val="Meiryo UI"/>
      <family val="3"/>
      <charset val="128"/>
    </font>
    <font>
      <b/>
      <sz val="11"/>
      <color rgb="FFFA7D00"/>
      <name val="Aptos Narrow"/>
      <family val="2"/>
      <charset val="128"/>
      <scheme val="minor"/>
    </font>
    <font>
      <b/>
      <sz val="11"/>
      <color theme="1"/>
      <name val="Aptos Narrow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6"/>
      <color theme="1"/>
      <name val="Aptos Narrow"/>
      <family val="2"/>
      <scheme val="minor"/>
    </font>
    <font>
      <b/>
      <sz val="10"/>
      <color theme="0"/>
      <name val="Meiryo UI"/>
      <family val="3"/>
      <charset val="128"/>
    </font>
    <font>
      <b/>
      <sz val="11"/>
      <color rgb="FFFA7D00"/>
      <name val="Meiryo UI"/>
      <family val="3"/>
      <charset val="128"/>
    </font>
    <font>
      <b/>
      <sz val="10"/>
      <color rgb="FFFA7D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6" fillId="3" borderId="4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Alignment="1">
      <alignment horizontal="left"/>
    </xf>
    <xf numFmtId="0" fontId="7" fillId="4" borderId="0" xfId="2" applyFont="1" applyAlignment="1">
      <alignment horizontal="centerContinuous"/>
    </xf>
    <xf numFmtId="0" fontId="9" fillId="4" borderId="0" xfId="2" applyFont="1" applyAlignment="1">
      <alignment horizontal="centerContinuous"/>
    </xf>
    <xf numFmtId="0" fontId="10" fillId="0" borderId="0" xfId="0" applyFont="1"/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9" fillId="4" borderId="0" xfId="2" applyFont="1" applyAlignment="1">
      <alignment horizontal="centerContinuous" wrapText="1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2" fontId="5" fillId="0" borderId="0" xfId="0" applyNumberFormat="1" applyFont="1" applyAlignment="1">
      <alignment horizontal="left"/>
    </xf>
    <xf numFmtId="0" fontId="12" fillId="3" borderId="4" xfId="1" applyFont="1" applyAlignment="1">
      <alignment horizontal="left"/>
    </xf>
    <xf numFmtId="2" fontId="12" fillId="3" borderId="4" xfId="1" applyNumberFormat="1" applyFont="1" applyAlignment="1">
      <alignment horizontal="left"/>
    </xf>
    <xf numFmtId="0" fontId="13" fillId="3" borderId="4" xfId="1" applyFont="1" applyAlignment="1">
      <alignment horizontal="left"/>
    </xf>
    <xf numFmtId="2" fontId="13" fillId="3" borderId="4" xfId="1" applyNumberFormat="1" applyFont="1" applyAlignment="1">
      <alignment horizontal="left"/>
    </xf>
    <xf numFmtId="0" fontId="3" fillId="4" borderId="0" xfId="2" applyFont="1" applyAlignment="1">
      <alignment vertical="center" wrapText="1"/>
    </xf>
    <xf numFmtId="0" fontId="16" fillId="4" borderId="4" xfId="2" applyFont="1" applyBorder="1" applyAlignment="1"/>
    <xf numFmtId="0" fontId="16" fillId="4" borderId="4" xfId="2" applyFont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2" fontId="12" fillId="3" borderId="5" xfId="1" applyNumberFormat="1" applyFont="1" applyBorder="1" applyAlignment="1">
      <alignment horizontal="left"/>
    </xf>
  </cellXfs>
  <cellStyles count="3">
    <cellStyle name="20% - Accent4" xfId="2" builtinId="42"/>
    <cellStyle name="Calculation" xfId="1" builtinId="22"/>
    <cellStyle name="Normal" xfId="0" builtinId="0"/>
  </cellStyles>
  <dxfs count="52"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alignment horizontal="left" vertical="bottom" textRotation="0" wrapText="0" indent="0" justifyLastLine="0" shrinkToFit="0" readingOrder="0"/>
      <border outline="0">
        <left style="thin">
          <color rgb="FF7F7F7F"/>
        </left>
      </border>
    </dxf>
    <dxf>
      <font>
        <strike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  <border outline="0"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rgb="FFFA7D00"/>
        <name val="Meiryo UI"/>
        <family val="3"/>
        <charset val="128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alignment horizontal="left" vertical="bottom" textRotation="0" wrapText="0" indent="0" justifyLastLine="0" shrinkToFit="0" readingOrder="0"/>
      <border outline="0"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A7D00"/>
        <name val="Meiryo UI"/>
        <family val="3"/>
        <charset val="128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alignment horizontal="left" vertical="bottom" textRotation="0" wrapText="0" indent="0" justifyLastLine="0" shrinkToFit="0" readingOrder="0"/>
      <border outline="0"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solid">
          <fgColor theme="1"/>
          <bgColor theme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433747-F4D8-4D8A-A14F-A14FCBCF7E44}" name="テーブル4" displayName="テーブル4" ref="A1:A111" totalsRowShown="0" headerRowDxfId="51" dataDxfId="50">
  <autoFilter ref="A1:A111" xr:uid="{0E433747-F4D8-4D8A-A14F-A14FCBCF7E44}"/>
  <sortState xmlns:xlrd2="http://schemas.microsoft.com/office/spreadsheetml/2017/richdata2" ref="A2:A111">
    <sortCondition ref="A1:A111"/>
  </sortState>
  <tableColumns count="1">
    <tableColumn id="1" xr3:uid="{458FD795-7EAD-4FE6-85EE-2180EB727DCC}" name="Chemical Name" dataDxfId="4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151425-F17A-445C-9B71-DF027E6152D6}" name="テーブル2" displayName="テーブル2" ref="A1:R315" totalsRowShown="0" headerRowDxfId="48" dataDxfId="46" headerRowBorderDxfId="47" tableBorderDxfId="45">
  <autoFilter ref="A1:R315" xr:uid="{55151425-F17A-445C-9B71-DF027E6152D6}"/>
  <tableColumns count="18">
    <tableColumn id="1" xr3:uid="{45C5A059-53F8-449B-B06D-315359FC43B2}" name="Row" dataDxfId="44"/>
    <tableColumn id="2" xr3:uid="{DC009D8A-FE6D-4A0B-93E7-926EEC29E8C2}" name="IS" dataDxfId="43"/>
    <tableColumn id="3" xr3:uid="{5C2A3CD7-55C5-4945-82E6-33E21BBF9218}" name="Group" dataDxfId="42"/>
    <tableColumn id="4" xr3:uid="{1497526D-FFD5-4C64-B4B5-CB957E18F45B}" name="Name" dataDxfId="41"/>
    <tableColumn id="5" xr3:uid="{D4D70F0D-14C1-49F9-B121-6C72001A6B34}" name="Chemical Formula" dataDxfId="40"/>
    <tableColumn id="6" xr3:uid="{16DE5B29-0C50-45B3-8515-7CF6CF49B0A7}" name="Adduct/Charge" dataDxfId="39"/>
    <tableColumn id="7" xr3:uid="{EA1738D7-60D7-4C05-8CC0-83B48E9B3DBC}" name="Precursor (Q1) Mass (Da)" dataDxfId="38"/>
    <tableColumn id="8" xr3:uid="{AA23D037-93F7-491A-A453-E409C8B68651}" name="Fragment (Q3) Mass (Da)" dataDxfId="37"/>
    <tableColumn id="9" xr3:uid="{CCA6C027-789E-45C1-9ECB-C18955E8A93A}" name="XIC Width (Da)" dataDxfId="36"/>
    <tableColumn id="10" xr3:uid="{C66A8D11-AA16-4619-B681-60D03ABEABF8}" name="Retention Time Mode" dataDxfId="35"/>
    <tableColumn id="11" xr3:uid="{D92DDA79-65BE-4061-9273-B65DEA711B55}" name="Retention Time (min)" dataDxfId="34"/>
    <tableColumn id="12" xr3:uid="{625E7541-3252-441E-8E4C-FCDE3F01D374}" name="IS Name" dataDxfId="33"/>
    <tableColumn id="13" xr3:uid="{3D2058FE-F2CF-4C8F-9731-2EBA527F7172}" name="Experiment Index" dataDxfId="32"/>
    <tableColumn id="15" xr3:uid="{411C4DE6-D27C-4397-BC56-FB16A6D3807D}" name="SCIEX OSにはL列までを使用" dataDxfId="31"/>
    <tableColumn id="14" xr3:uid="{5AFE9088-78E8-439C-9B98-6BD34280F1E0}" name="RT補正_IS1" dataDxfId="30">
      <calculatedColumnFormula array="1">_xlfn.IFS(K2&lt;RT補正用_IS!$C$3,"-",
AND(K2&gt;RT補正用_IS!$C$3,K2&lt;RT補正用_IS!$C$5),RT補正用_IS!$A$3,
AND(K2&gt;RT補正用_IS!$C$5,K2&lt;RT補正用_IS!$C$6),RT補正用_IS!$A$5,
AND(K2&gt;RT補正用_IS!$C$6,K2&lt;RT補正用_IS!$C$7),RT補正用_IS!$A$6,
AND(K2&gt;RT補正用_IS!$C$7,K2&lt;RT補正用_IS!$C$8),RT補正用_IS!$A$7,
AND(K2&gt;RT補正用_IS!$C$8,K2&lt;RT補正用_IS!$C$9),RT補正用_IS!$A$8,
AND(K2&gt;RT補正用_IS!$C$9,K2&lt;RT補正用_IS!$C$10),RT補正用_IS!$A$9,
AND(K2&gt;RT補正用_IS!$C$10,K2&lt;RT補正用_IS!$C$11),RT補正用_IS!$A$10,
K2&gt;RT補正用_IS!$C$11,RT補正用_IS!$A$11)</calculatedColumnFormula>
    </tableColumn>
    <tableColumn id="16" xr3:uid="{FB33664A-764E-4C23-9771-A0E1C5D0D0D0}" name="RT補正_IS2" dataDxfId="29">
      <calculatedColumnFormula array="1">_xlfn.IFS(O2="-",RT補正用_IS!$A$3, O2=RT補正用_IS!$A$3,RT補正用_IS!$A$5,O2=RT補正用_IS!$A$5,RT補正用_IS!$A$6,O2=RT補正用_IS!$A$6,RT補正用_IS!$A$7,O2=RT補正用_IS!$A$7,RT補正用_IS!$A$8,O2=RT補正用_IS!$A$8,RT補正用_IS!$A$9,O2=RT補正用_IS!$A$9,RT補正用_IS!$A$10,O2=RT補正用_IS!$A$10,RT補正用_IS!$A$11,O2=RT補正用_IS!$A$11,"-")</calculatedColumnFormula>
    </tableColumn>
    <tableColumn id="17" xr3:uid="{73B49FF2-E233-4B4B-8D7C-66E27DA9FBDA}" name="補正RTの計算値" dataDxfId="28">
      <calculatedColumnFormula array="1">_xlfn.IFS(AND(O2&lt;&gt;"-",P2&lt;&gt;"-"),K2*AVERAGE(VLOOKUP(O2,テーブル3[],5,FALSE),VLOOKUP(P2,テーブル3[],5,FALSE)),AND(O2="-",P2&lt;&gt;"-"),K2*VLOOKUP(P2,テーブル3[],5,FALSE),AND(O2&lt;&gt;"-",P2="-"),K2*VLOOKUP(O2,テーブル3[],5,FALSE),AND(O2="-",P2="-"),VLOOKUP(C2,テーブル3[],4,FALSE))</calculatedColumnFormula>
    </tableColumn>
    <tableColumn id="19" xr3:uid="{A5F608E0-3B60-4541-88E9-134DF25A80EA}" name="各IS" dataDxfId="2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D5EC7E-8125-4B1B-AB45-61B3E621E95E}" name="テーブル1" displayName="テーブル1" ref="A1:Q40" totalsRowShown="0" headerRowDxfId="26" dataDxfId="25">
  <autoFilter ref="A1:Q40" xr:uid="{46D5EC7E-8125-4B1B-AB45-61B3E621E95E}"/>
  <sortState xmlns:xlrd2="http://schemas.microsoft.com/office/spreadsheetml/2017/richdata2" ref="A2:Q38">
    <sortCondition ref="A1:A38"/>
  </sortState>
  <tableColumns count="17">
    <tableColumn id="1" xr3:uid="{FDBBD366-0A8C-4848-800E-D55B74149198}" name="Row" dataDxfId="24"/>
    <tableColumn id="2" xr3:uid="{319CEC30-ED57-4853-A61B-112C1EFA70FF}" name="IS" dataDxfId="23"/>
    <tableColumn id="3" xr3:uid="{C9759F88-E06B-4D5E-A44D-5103CF783953}" name="Group" dataDxfId="22"/>
    <tableColumn id="4" xr3:uid="{DC160D32-9A67-4841-939E-4F16D7CD920B}" name="Name" dataDxfId="21"/>
    <tableColumn id="5" xr3:uid="{1D700424-C9C2-4A46-8079-DA130CA2374D}" name="Chemical Formula" dataDxfId="20"/>
    <tableColumn id="6" xr3:uid="{7A30F378-8102-4BD6-B53A-B789CCEF858F}" name="Adduct/Charge" dataDxfId="19"/>
    <tableColumn id="7" xr3:uid="{F53DA66D-ECB3-42A6-9F94-7BC8350A3D9E}" name="Precursor (Q1) Mass (Da)" dataDxfId="18"/>
    <tableColumn id="8" xr3:uid="{8ED60903-E7F2-4A39-A0BC-9E6D1605A8AB}" name="Fragment (Q3) Mass (Da)" dataDxfId="17"/>
    <tableColumn id="9" xr3:uid="{FB3DB239-B578-4C19-BE55-FEDE87E1AC8A}" name="XIC Width (Da)" dataDxfId="16"/>
    <tableColumn id="10" xr3:uid="{1338E559-1FD6-406D-9251-535BF05A45EA}" name="Retention Time Mode" dataDxfId="15"/>
    <tableColumn id="11" xr3:uid="{3ECB0D3E-1F4E-4B4C-86ED-DDBAC59D9770}" name="Retention Time (min)" dataDxfId="14"/>
    <tableColumn id="12" xr3:uid="{165A8B16-5EFF-48B6-BFB1-A51693B67540}" name="IS Name" dataDxfId="13"/>
    <tableColumn id="13" xr3:uid="{92AC656B-458E-4B1D-8B88-CB51AAA8A6FA}" name="Experiment Index" dataDxfId="12"/>
    <tableColumn id="14" xr3:uid="{74CBFBAF-6172-4F9D-BC83-4AD77FA2A452}" name="SCIEX OSにはL列までを使用" dataDxfId="11"/>
    <tableColumn id="15" xr3:uid="{CCCF704A-E924-48B6-9D1B-3B2964D4F315}" name="RT補正_IS1" dataDxfId="10">
      <calculatedColumnFormula array="1">_xlfn.IFS(K2&lt;RT補正用_IS!$C$4,"-",AND(K2&gt;RT補正用_IS!$C$4,K2&lt;RT補正用_IS!$C$6),RT補正用_IS!$A$4,AND(K2&gt;RT補正用_IS!$C$6,K2&lt;RT補正用_IS!$C$9),RT補正用_IS!$A$6,K2&gt;RT補正用_IS!$C$9,RT補正用_IS!$A$9)</calculatedColumnFormula>
    </tableColumn>
    <tableColumn id="16" xr3:uid="{C10BADB0-FFDA-41D3-8C24-E19D624A9829}" name="RT補正_IS2" dataDxfId="9">
      <calculatedColumnFormula array="1">_xlfn.IFS(K2&lt;RT補正用_IS!$C$4,RT補正用_IS!$A$4,AND(K2&gt;RT補正用_IS!$C$4,K2&lt;RT補正用_IS!$C$6),RT補正用_IS!$A$6,AND(K2&gt;RT補正用_IS!$C$6,K2&lt;RT補正用_IS!$C$9),RT補正用_IS!$A$9,K2&gt;RT補正用_IS!$C$9,"-")</calculatedColumnFormula>
    </tableColumn>
    <tableColumn id="17" xr3:uid="{28FA0493-FCCF-42B5-A016-AEC2C8371019}" name="補正RTの計算値" dataDxfId="8">
      <calculatedColumnFormula array="1">_xlfn.IFS(AND(O2&lt;&gt;"-",P2&lt;&gt;"-"),K2*AVERAGE(VLOOKUP(O2,テーブル3[],5,FALSE),VLOOKUP(P2,テーブル3[],5,FALSE)),AND(O2="-",P2&lt;&gt;"-"),K2*VLOOKUP(P2,テーブル3[],5,FALSE),AND(O2&lt;&gt;"-",P2="-"),K2*VLOOKUP(O2,テーブル3[],5,FALSE),AND(O2="-",P2="-"),VLOOKUP(C2,テーブル3[],4,FALSE)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777619-9F91-4B8D-98A3-B3FDC4600464}" name="テーブル3" displayName="テーブル3" ref="A2:E11" totalsRowShown="0" headerRowDxfId="7" dataDxfId="6" tableBorderDxfId="5">
  <autoFilter ref="A2:E11" xr:uid="{0B777619-9F91-4B8D-98A3-B3FDC4600464}"/>
  <sortState xmlns:xlrd2="http://schemas.microsoft.com/office/spreadsheetml/2017/richdata2" ref="A3:C11">
    <sortCondition ref="C2:C11"/>
  </sortState>
  <tableColumns count="5">
    <tableColumn id="1" xr3:uid="{8B4DA406-6594-4879-ADE6-19AC62691861}" name="IS Name" dataDxfId="4"/>
    <tableColumn id="3" xr3:uid="{D6EE578B-DF29-4502-BC0C-9D0AED0E3D44}" name="Polarity" dataDxfId="3"/>
    <tableColumn id="2" xr3:uid="{DA9ADA2D-D50E-4C8E-AA23-694112D4CB54}" name="DB_RT [min]" dataDxfId="2"/>
    <tableColumn id="4" xr3:uid="{47BC1578-130D-4DBE-A9C4-BED896ED20E4}" name="当該分析での実測RT[min]" dataDxfId="1">
      <calculatedColumnFormula>テーブル3[[#This Row],[DB_RT '[min']]]+0.5</calculatedColumnFormula>
    </tableColumn>
    <tableColumn id="5" xr3:uid="{CF32A4D4-82F0-48CE-BF22-1492844C12BC}" name="RT変化率" dataDxfId="0">
      <calculatedColumnFormula>テーブル3[[#This Row],[当該分析での実測RT'[min']]]/テーブル3[[#This Row],[DB_RT '[min']]]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9053-862E-40C0-B92A-DE983BD72D0F}">
  <dimension ref="A1:A12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71.83203125" customWidth="1"/>
  </cols>
  <sheetData>
    <row r="1" spans="1:1" ht="409.6" x14ac:dyDescent="0.2">
      <c r="A1" s="19" t="s">
        <v>639</v>
      </c>
    </row>
    <row r="12" spans="1:1" ht="22" x14ac:dyDescent="0.3">
      <c r="A12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4D5F-F810-4622-B8E1-7D8D94F94F1E}">
  <dimension ref="A1:A111"/>
  <sheetViews>
    <sheetView topLeftCell="A33" workbookViewId="0">
      <selection activeCell="A12" sqref="A12"/>
    </sheetView>
  </sheetViews>
  <sheetFormatPr baseColWidth="10" defaultColWidth="8.83203125" defaultRowHeight="16" x14ac:dyDescent="0.2"/>
  <cols>
    <col min="1" max="1" width="53.83203125" bestFit="1" customWidth="1"/>
  </cols>
  <sheetData>
    <row r="1" spans="1:1" x14ac:dyDescent="0.2">
      <c r="A1" s="8" t="s">
        <v>645</v>
      </c>
    </row>
    <row r="2" spans="1:1" x14ac:dyDescent="0.2">
      <c r="A2" s="8" t="s">
        <v>290</v>
      </c>
    </row>
    <row r="3" spans="1:1" x14ac:dyDescent="0.2">
      <c r="A3" s="8" t="s">
        <v>0</v>
      </c>
    </row>
    <row r="4" spans="1:1" x14ac:dyDescent="0.2">
      <c r="A4" s="8" t="s">
        <v>296</v>
      </c>
    </row>
    <row r="5" spans="1:1" x14ac:dyDescent="0.2">
      <c r="A5" s="8" t="s">
        <v>301</v>
      </c>
    </row>
    <row r="6" spans="1:1" x14ac:dyDescent="0.2">
      <c r="A6" s="8" t="s">
        <v>306</v>
      </c>
    </row>
    <row r="7" spans="1:1" x14ac:dyDescent="0.2">
      <c r="A7" s="8" t="s">
        <v>560</v>
      </c>
    </row>
    <row r="8" spans="1:1" x14ac:dyDescent="0.2">
      <c r="A8" s="8" t="s">
        <v>566</v>
      </c>
    </row>
    <row r="9" spans="1:1" x14ac:dyDescent="0.2">
      <c r="A9" s="8" t="s">
        <v>554</v>
      </c>
    </row>
    <row r="10" spans="1:1" x14ac:dyDescent="0.2">
      <c r="A10" s="8" t="s">
        <v>311</v>
      </c>
    </row>
    <row r="11" spans="1:1" x14ac:dyDescent="0.2">
      <c r="A11" s="8" t="s">
        <v>316</v>
      </c>
    </row>
    <row r="12" spans="1:1" x14ac:dyDescent="0.2">
      <c r="A12" s="8" t="s">
        <v>540</v>
      </c>
    </row>
    <row r="13" spans="1:1" x14ac:dyDescent="0.2">
      <c r="A13" s="8" t="s">
        <v>10</v>
      </c>
    </row>
    <row r="14" spans="1:1" x14ac:dyDescent="0.2">
      <c r="A14" s="8" t="s">
        <v>549</v>
      </c>
    </row>
    <row r="15" spans="1:1" x14ac:dyDescent="0.2">
      <c r="A15" s="8" t="s">
        <v>321</v>
      </c>
    </row>
    <row r="16" spans="1:1" x14ac:dyDescent="0.2">
      <c r="A16" s="8" t="s">
        <v>572</v>
      </c>
    </row>
    <row r="17" spans="1:1" x14ac:dyDescent="0.2">
      <c r="A17" s="8" t="s">
        <v>326</v>
      </c>
    </row>
    <row r="18" spans="1:1" x14ac:dyDescent="0.2">
      <c r="A18" s="8" t="s">
        <v>577</v>
      </c>
    </row>
    <row r="19" spans="1:1" x14ac:dyDescent="0.2">
      <c r="A19" s="8" t="s">
        <v>499</v>
      </c>
    </row>
    <row r="20" spans="1:1" x14ac:dyDescent="0.2">
      <c r="A20" s="8" t="s">
        <v>218</v>
      </c>
    </row>
    <row r="21" spans="1:1" x14ac:dyDescent="0.2">
      <c r="A21" s="8" t="s">
        <v>17</v>
      </c>
    </row>
    <row r="22" spans="1:1" x14ac:dyDescent="0.2">
      <c r="A22" s="8" t="s">
        <v>285</v>
      </c>
    </row>
    <row r="23" spans="1:1" x14ac:dyDescent="0.2">
      <c r="A23" s="8" t="s">
        <v>22</v>
      </c>
    </row>
    <row r="24" spans="1:1" x14ac:dyDescent="0.2">
      <c r="A24" s="8" t="s">
        <v>29</v>
      </c>
    </row>
    <row r="25" spans="1:1" x14ac:dyDescent="0.2">
      <c r="A25" s="8" t="s">
        <v>35</v>
      </c>
    </row>
    <row r="26" spans="1:1" x14ac:dyDescent="0.2">
      <c r="A26" s="8" t="s">
        <v>274</v>
      </c>
    </row>
    <row r="27" spans="1:1" x14ac:dyDescent="0.2">
      <c r="A27" s="8" t="s">
        <v>40</v>
      </c>
    </row>
    <row r="28" spans="1:1" x14ac:dyDescent="0.2">
      <c r="A28" s="8" t="s">
        <v>223</v>
      </c>
    </row>
    <row r="29" spans="1:1" x14ac:dyDescent="0.2">
      <c r="A29" s="8" t="s">
        <v>334</v>
      </c>
    </row>
    <row r="30" spans="1:1" x14ac:dyDescent="0.2">
      <c r="A30" s="8" t="s">
        <v>515</v>
      </c>
    </row>
    <row r="31" spans="1:1" x14ac:dyDescent="0.2">
      <c r="A31" s="8" t="s">
        <v>51</v>
      </c>
    </row>
    <row r="32" spans="1:1" x14ac:dyDescent="0.2">
      <c r="A32" s="8" t="s">
        <v>581</v>
      </c>
    </row>
    <row r="33" spans="1:1" x14ac:dyDescent="0.2">
      <c r="A33" s="8" t="s">
        <v>64</v>
      </c>
    </row>
    <row r="34" spans="1:1" x14ac:dyDescent="0.2">
      <c r="A34" s="8" t="s">
        <v>70</v>
      </c>
    </row>
    <row r="35" spans="1:1" x14ac:dyDescent="0.2">
      <c r="A35" s="8" t="s">
        <v>77</v>
      </c>
    </row>
    <row r="36" spans="1:1" x14ac:dyDescent="0.2">
      <c r="A36" s="8" t="s">
        <v>340</v>
      </c>
    </row>
    <row r="37" spans="1:1" x14ac:dyDescent="0.2">
      <c r="A37" s="8" t="s">
        <v>345</v>
      </c>
    </row>
    <row r="38" spans="1:1" x14ac:dyDescent="0.2">
      <c r="A38" s="8" t="s">
        <v>82</v>
      </c>
    </row>
    <row r="39" spans="1:1" x14ac:dyDescent="0.2">
      <c r="A39" s="8" t="s">
        <v>58</v>
      </c>
    </row>
    <row r="40" spans="1:1" x14ac:dyDescent="0.2">
      <c r="A40" s="8" t="s">
        <v>525</v>
      </c>
    </row>
    <row r="41" spans="1:1" x14ac:dyDescent="0.2">
      <c r="A41" s="8" t="s">
        <v>87</v>
      </c>
    </row>
    <row r="42" spans="1:1" x14ac:dyDescent="0.2">
      <c r="A42" s="8" t="s">
        <v>349</v>
      </c>
    </row>
    <row r="43" spans="1:1" x14ac:dyDescent="0.2">
      <c r="A43" s="8" t="s">
        <v>520</v>
      </c>
    </row>
    <row r="44" spans="1:1" x14ac:dyDescent="0.2">
      <c r="A44" s="8" t="s">
        <v>238</v>
      </c>
    </row>
    <row r="45" spans="1:1" x14ac:dyDescent="0.2">
      <c r="A45" s="8" t="s">
        <v>92</v>
      </c>
    </row>
    <row r="46" spans="1:1" x14ac:dyDescent="0.2">
      <c r="A46" s="8" t="s">
        <v>354</v>
      </c>
    </row>
    <row r="47" spans="1:1" x14ac:dyDescent="0.2">
      <c r="A47" s="8" t="s">
        <v>359</v>
      </c>
    </row>
    <row r="48" spans="1:1" x14ac:dyDescent="0.2">
      <c r="A48" s="8" t="s">
        <v>364</v>
      </c>
    </row>
    <row r="49" spans="1:1" x14ac:dyDescent="0.2">
      <c r="A49" s="8" t="s">
        <v>269</v>
      </c>
    </row>
    <row r="50" spans="1:1" x14ac:dyDescent="0.2">
      <c r="A50" s="8" t="s">
        <v>279</v>
      </c>
    </row>
    <row r="51" spans="1:1" x14ac:dyDescent="0.2">
      <c r="A51" s="8" t="s">
        <v>586</v>
      </c>
    </row>
    <row r="52" spans="1:1" x14ac:dyDescent="0.2">
      <c r="A52" s="8" t="s">
        <v>98</v>
      </c>
    </row>
    <row r="53" spans="1:1" x14ac:dyDescent="0.2">
      <c r="A53" s="8" t="s">
        <v>371</v>
      </c>
    </row>
    <row r="54" spans="1:1" x14ac:dyDescent="0.2">
      <c r="A54" s="8" t="s">
        <v>510</v>
      </c>
    </row>
    <row r="55" spans="1:1" x14ac:dyDescent="0.2">
      <c r="A55" s="8" t="s">
        <v>378</v>
      </c>
    </row>
    <row r="56" spans="1:1" x14ac:dyDescent="0.2">
      <c r="A56" s="8" t="s">
        <v>504</v>
      </c>
    </row>
    <row r="57" spans="1:1" x14ac:dyDescent="0.2">
      <c r="A57" s="8" t="s">
        <v>106</v>
      </c>
    </row>
    <row r="58" spans="1:1" x14ac:dyDescent="0.2">
      <c r="A58" s="8" t="s">
        <v>383</v>
      </c>
    </row>
    <row r="59" spans="1:1" x14ac:dyDescent="0.2">
      <c r="A59" s="8" t="s">
        <v>111</v>
      </c>
    </row>
    <row r="60" spans="1:1" x14ac:dyDescent="0.2">
      <c r="A60" s="8" t="s">
        <v>388</v>
      </c>
    </row>
    <row r="61" spans="1:1" x14ac:dyDescent="0.2">
      <c r="A61" s="8" t="s">
        <v>393</v>
      </c>
    </row>
    <row r="62" spans="1:1" x14ac:dyDescent="0.2">
      <c r="A62" s="8" t="s">
        <v>122</v>
      </c>
    </row>
    <row r="63" spans="1:1" x14ac:dyDescent="0.2">
      <c r="A63" s="8" t="s">
        <v>402</v>
      </c>
    </row>
    <row r="64" spans="1:1" x14ac:dyDescent="0.2">
      <c r="A64" s="8" t="s">
        <v>127</v>
      </c>
    </row>
    <row r="65" spans="1:1" x14ac:dyDescent="0.2">
      <c r="A65" s="8" t="s">
        <v>233</v>
      </c>
    </row>
    <row r="66" spans="1:1" x14ac:dyDescent="0.2">
      <c r="A66" s="8" t="s">
        <v>427</v>
      </c>
    </row>
    <row r="67" spans="1:1" x14ac:dyDescent="0.2">
      <c r="A67" s="8" t="s">
        <v>432</v>
      </c>
    </row>
    <row r="68" spans="1:1" x14ac:dyDescent="0.2">
      <c r="A68" s="8" t="s">
        <v>147</v>
      </c>
    </row>
    <row r="69" spans="1:1" x14ac:dyDescent="0.2">
      <c r="A69" s="8" t="s">
        <v>152</v>
      </c>
    </row>
    <row r="70" spans="1:1" x14ac:dyDescent="0.2">
      <c r="A70" s="8" t="s">
        <v>436</v>
      </c>
    </row>
    <row r="71" spans="1:1" x14ac:dyDescent="0.2">
      <c r="A71" s="8" t="s">
        <v>132</v>
      </c>
    </row>
    <row r="72" spans="1:1" x14ac:dyDescent="0.2">
      <c r="A72" s="8" t="s">
        <v>407</v>
      </c>
    </row>
    <row r="73" spans="1:1" x14ac:dyDescent="0.2">
      <c r="A73" s="8" t="s">
        <v>412</v>
      </c>
    </row>
    <row r="74" spans="1:1" x14ac:dyDescent="0.2">
      <c r="A74" s="8" t="s">
        <v>137</v>
      </c>
    </row>
    <row r="75" spans="1:1" x14ac:dyDescent="0.2">
      <c r="A75" s="8" t="s">
        <v>142</v>
      </c>
    </row>
    <row r="76" spans="1:1" x14ac:dyDescent="0.2">
      <c r="A76" s="8" t="s">
        <v>417</v>
      </c>
    </row>
    <row r="77" spans="1:1" x14ac:dyDescent="0.2">
      <c r="A77" s="8" t="s">
        <v>422</v>
      </c>
    </row>
    <row r="78" spans="1:1" x14ac:dyDescent="0.2">
      <c r="A78" s="8" t="s">
        <v>441</v>
      </c>
    </row>
    <row r="79" spans="1:1" x14ac:dyDescent="0.2">
      <c r="A79" s="8" t="s">
        <v>445</v>
      </c>
    </row>
    <row r="80" spans="1:1" x14ac:dyDescent="0.2">
      <c r="A80" s="8" t="s">
        <v>157</v>
      </c>
    </row>
    <row r="81" spans="1:1" x14ac:dyDescent="0.2">
      <c r="A81" s="8" t="s">
        <v>449</v>
      </c>
    </row>
    <row r="82" spans="1:1" x14ac:dyDescent="0.2">
      <c r="A82" s="8" t="s">
        <v>162</v>
      </c>
    </row>
    <row r="83" spans="1:1" x14ac:dyDescent="0.2">
      <c r="A83" s="8" t="s">
        <v>453</v>
      </c>
    </row>
    <row r="84" spans="1:1" x14ac:dyDescent="0.2">
      <c r="A84" s="8" t="s">
        <v>172</v>
      </c>
    </row>
    <row r="85" spans="1:1" x14ac:dyDescent="0.2">
      <c r="A85" s="8" t="s">
        <v>460</v>
      </c>
    </row>
    <row r="86" spans="1:1" x14ac:dyDescent="0.2">
      <c r="A86" s="8" t="s">
        <v>176</v>
      </c>
    </row>
    <row r="87" spans="1:1" x14ac:dyDescent="0.2">
      <c r="A87" s="8" t="s">
        <v>264</v>
      </c>
    </row>
    <row r="88" spans="1:1" x14ac:dyDescent="0.2">
      <c r="A88" s="8" t="s">
        <v>465</v>
      </c>
    </row>
    <row r="89" spans="1:1" x14ac:dyDescent="0.2">
      <c r="A89" s="8" t="s">
        <v>592</v>
      </c>
    </row>
    <row r="90" spans="1:1" x14ac:dyDescent="0.2">
      <c r="A90" s="8" t="s">
        <v>228</v>
      </c>
    </row>
    <row r="91" spans="1:1" x14ac:dyDescent="0.2">
      <c r="A91" s="8" t="s">
        <v>530</v>
      </c>
    </row>
    <row r="92" spans="1:1" x14ac:dyDescent="0.2">
      <c r="A92" s="8" t="s">
        <v>259</v>
      </c>
    </row>
    <row r="93" spans="1:1" x14ac:dyDescent="0.2">
      <c r="A93" s="8" t="s">
        <v>181</v>
      </c>
    </row>
    <row r="94" spans="1:1" x14ac:dyDescent="0.2">
      <c r="A94" s="8" t="s">
        <v>596</v>
      </c>
    </row>
    <row r="95" spans="1:1" x14ac:dyDescent="0.2">
      <c r="A95" s="8" t="s">
        <v>470</v>
      </c>
    </row>
    <row r="96" spans="1:1" x14ac:dyDescent="0.2">
      <c r="A96" s="8" t="s">
        <v>474</v>
      </c>
    </row>
    <row r="97" spans="1:1" x14ac:dyDescent="0.2">
      <c r="A97" s="8" t="s">
        <v>243</v>
      </c>
    </row>
    <row r="98" spans="1:1" x14ac:dyDescent="0.2">
      <c r="A98" s="8" t="s">
        <v>248</v>
      </c>
    </row>
    <row r="99" spans="1:1" x14ac:dyDescent="0.2">
      <c r="A99" s="8" t="s">
        <v>479</v>
      </c>
    </row>
    <row r="100" spans="1:1" x14ac:dyDescent="0.2">
      <c r="A100" s="8" t="s">
        <v>253</v>
      </c>
    </row>
    <row r="101" spans="1:1" x14ac:dyDescent="0.2">
      <c r="A101" s="8" t="s">
        <v>484</v>
      </c>
    </row>
    <row r="102" spans="1:1" x14ac:dyDescent="0.2">
      <c r="A102" s="8" t="s">
        <v>186</v>
      </c>
    </row>
    <row r="103" spans="1:1" x14ac:dyDescent="0.2">
      <c r="A103" s="8" t="s">
        <v>191</v>
      </c>
    </row>
    <row r="104" spans="1:1" x14ac:dyDescent="0.2">
      <c r="A104" s="8" t="s">
        <v>635</v>
      </c>
    </row>
    <row r="105" spans="1:1" x14ac:dyDescent="0.2">
      <c r="A105" s="8" t="s">
        <v>196</v>
      </c>
    </row>
    <row r="106" spans="1:1" x14ac:dyDescent="0.2">
      <c r="A106" s="8" t="s">
        <v>535</v>
      </c>
    </row>
    <row r="107" spans="1:1" x14ac:dyDescent="0.2">
      <c r="A107" s="8" t="s">
        <v>489</v>
      </c>
    </row>
    <row r="108" spans="1:1" x14ac:dyDescent="0.2">
      <c r="A108" s="8" t="s">
        <v>494</v>
      </c>
    </row>
    <row r="109" spans="1:1" x14ac:dyDescent="0.2">
      <c r="A109" s="8" t="s">
        <v>202</v>
      </c>
    </row>
    <row r="110" spans="1:1" x14ac:dyDescent="0.2">
      <c r="A110" s="8" t="s">
        <v>207</v>
      </c>
    </row>
    <row r="111" spans="1:1" x14ac:dyDescent="0.2">
      <c r="A111" s="8" t="s">
        <v>212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BC42-C2F7-CF4B-9616-29FD13E0212C}">
  <dimension ref="A1:R315"/>
  <sheetViews>
    <sheetView zoomScaleNormal="100" workbookViewId="0">
      <pane xSplit="3" ySplit="1" topLeftCell="D295" activePane="bottomRight" state="frozen"/>
      <selection pane="topRight" activeCell="D1" sqref="D1"/>
      <selection pane="bottomLeft" activeCell="A2" sqref="A2"/>
      <selection pane="bottomRight" activeCell="F323" sqref="F323"/>
    </sheetView>
  </sheetViews>
  <sheetFormatPr baseColWidth="10" defaultColWidth="11.5" defaultRowHeight="16" x14ac:dyDescent="0.2"/>
  <cols>
    <col min="1" max="1" width="4" bestFit="1" customWidth="1"/>
    <col min="2" max="2" width="5.83203125" bestFit="1" customWidth="1"/>
    <col min="3" max="3" width="46" bestFit="1" customWidth="1"/>
    <col min="4" max="4" width="47.5" bestFit="1" customWidth="1"/>
    <col min="5" max="5" width="15.1640625" customWidth="1"/>
    <col min="6" max="6" width="8.83203125" customWidth="1"/>
    <col min="7" max="8" width="8.5" bestFit="1" customWidth="1"/>
    <col min="9" max="9" width="4.5" customWidth="1"/>
    <col min="10" max="10" width="5" customWidth="1"/>
    <col min="11" max="11" width="6.1640625" bestFit="1" customWidth="1"/>
    <col min="12" max="12" width="16.5" bestFit="1" customWidth="1"/>
    <col min="13" max="13" width="20.83203125" bestFit="1" customWidth="1"/>
    <col min="14" max="14" width="28.33203125" bestFit="1" customWidth="1"/>
    <col min="15" max="15" width="15.5" style="8" bestFit="1" customWidth="1"/>
    <col min="16" max="16" width="15.5" bestFit="1" customWidth="1"/>
    <col min="17" max="17" width="14.1640625" bestFit="1" customWidth="1"/>
  </cols>
  <sheetData>
    <row r="1" spans="1:18" x14ac:dyDescent="0.2">
      <c r="A1" s="5" t="s">
        <v>603</v>
      </c>
      <c r="B1" s="6" t="s">
        <v>604</v>
      </c>
      <c r="C1" s="6" t="s">
        <v>605</v>
      </c>
      <c r="D1" s="6" t="s">
        <v>606</v>
      </c>
      <c r="E1" s="6" t="s">
        <v>607</v>
      </c>
      <c r="F1" s="6" t="s">
        <v>608</v>
      </c>
      <c r="G1" s="6" t="s">
        <v>609</v>
      </c>
      <c r="H1" s="6" t="s">
        <v>610</v>
      </c>
      <c r="I1" s="6" t="s">
        <v>611</v>
      </c>
      <c r="J1" s="6" t="s">
        <v>612</v>
      </c>
      <c r="K1" s="6" t="s">
        <v>613</v>
      </c>
      <c r="L1" s="6" t="s">
        <v>614</v>
      </c>
      <c r="M1" s="7" t="s">
        <v>615</v>
      </c>
      <c r="N1" s="6" t="s">
        <v>630</v>
      </c>
      <c r="O1" s="6" t="s">
        <v>617</v>
      </c>
      <c r="P1" s="6" t="s">
        <v>618</v>
      </c>
      <c r="Q1" s="17" t="s">
        <v>629</v>
      </c>
      <c r="R1" s="6" t="s">
        <v>641</v>
      </c>
    </row>
    <row r="2" spans="1:18" x14ac:dyDescent="0.2">
      <c r="A2" s="1">
        <v>202</v>
      </c>
      <c r="B2" s="1" t="b">
        <v>0</v>
      </c>
      <c r="C2" s="1" t="s">
        <v>359</v>
      </c>
      <c r="D2" s="1" t="s">
        <v>360</v>
      </c>
      <c r="E2" s="1" t="s">
        <v>361</v>
      </c>
      <c r="F2" s="1" t="s">
        <v>3</v>
      </c>
      <c r="G2" s="1">
        <v>61.07602</v>
      </c>
      <c r="H2" s="1"/>
      <c r="I2" s="1">
        <v>0.01</v>
      </c>
      <c r="J2" s="1" t="s">
        <v>4</v>
      </c>
      <c r="K2" s="1">
        <v>24.35</v>
      </c>
      <c r="L2" s="1" t="s">
        <v>54</v>
      </c>
      <c r="M2" s="1" t="s">
        <v>6</v>
      </c>
      <c r="N2" s="6" t="s">
        <v>630</v>
      </c>
      <c r="O2" s="13" t="str" cm="1">
        <f t="array" ref="O2">_xlfn.IFS(K2&lt;RT補正用_IS!$C$3,"-",
AND(K2&gt;RT補正用_IS!$C$3,K2&lt;RT補正用_IS!$C$5),RT補正用_IS!$A$3,
AND(K2&gt;RT補正用_IS!$C$5,K2&lt;RT補正用_IS!$C$6),RT補正用_IS!$A$5,
AND(K2&gt;RT補正用_IS!$C$6,K2&lt;RT補正用_IS!$C$7),RT補正用_IS!$A$6,
AND(K2&gt;RT補正用_IS!$C$7,K2&lt;RT補正用_IS!$C$8),RT補正用_IS!$A$7,
AND(K2&gt;RT補正用_IS!$C$8,K2&lt;RT補正用_IS!$C$9),RT補正用_IS!$A$8,
AND(K2&gt;RT補正用_IS!$C$9,K2&lt;RT補正用_IS!$C$10),RT補正用_IS!$A$9,
AND(K2&gt;RT補正用_IS!$C$10,K2&lt;RT補正用_IS!$C$11),RT補正用_IS!$A$10,
K2&gt;RT補正用_IS!$C$11,RT補正用_IS!$A$11)</f>
        <v>Pirimicarb-d6</v>
      </c>
      <c r="P2" s="11" t="str" cm="1">
        <f t="array" ref="P2">_xlfn.IFS(O2="-",RT補正用_IS!$A$3, O2=RT補正用_IS!$A$3,RT補正用_IS!$A$5,O2=RT補正用_IS!$A$5,RT補正用_IS!$A$6,O2=RT補正用_IS!$A$6,RT補正用_IS!$A$7,O2=RT補正用_IS!$A$7,RT補正用_IS!$A$8,O2=RT補正用_IS!$A$8,RT補正用_IS!$A$9,O2=RT補正用_IS!$A$9,RT補正用_IS!$A$10,O2=RT補正用_IS!$A$10,RT補正用_IS!$A$11,O2=RT補正用_IS!$A$11,"-")</f>
        <v>13C6-DCMU</v>
      </c>
      <c r="Q2" s="18" cm="1">
        <f t="array" ref="Q2">_xlfn.IFS(AND(O2&lt;&gt;"-",P2&lt;&gt;"-"),K2*AVERAGE(VLOOKUP(O2,テーブル3[],5,FALSE),VLOOKUP(P2,テーブル3[],5,FALSE)),AND(O2="-",P2&lt;&gt;"-"),K2*VLOOKUP(P2,テーブル3[],5,FALSE),AND(O2&lt;&gt;"-",P2="-"),K2*VLOOKUP(O2,テーブル3[],5,FALSE),AND(O2="-",P2="-"),VLOOKUP(C2,テーブル3[],4,FALSE))</f>
        <v>24.845342137838134</v>
      </c>
      <c r="R2" s="1"/>
    </row>
    <row r="3" spans="1:18" x14ac:dyDescent="0.2">
      <c r="A3" s="1">
        <v>203</v>
      </c>
      <c r="B3" s="1" t="b">
        <v>0</v>
      </c>
      <c r="C3" s="1" t="s">
        <v>359</v>
      </c>
      <c r="D3" s="1" t="s">
        <v>362</v>
      </c>
      <c r="E3" s="1" t="s">
        <v>361</v>
      </c>
      <c r="F3" s="1" t="s">
        <v>3</v>
      </c>
      <c r="G3" s="1">
        <v>61.07602</v>
      </c>
      <c r="H3" s="1"/>
      <c r="I3" s="1">
        <v>0.01</v>
      </c>
      <c r="J3" s="1" t="s">
        <v>4</v>
      </c>
      <c r="K3" s="1">
        <v>24.35</v>
      </c>
      <c r="L3" s="1" t="s">
        <v>54</v>
      </c>
      <c r="M3" s="1" t="s">
        <v>6</v>
      </c>
      <c r="N3" s="6" t="s">
        <v>630</v>
      </c>
      <c r="O3" s="1" t="str" cm="1">
        <f t="array" ref="O3">_xlfn.IFS(K3&lt;RT補正用_IS!$C$3,"-",
AND(K3&gt;RT補正用_IS!$C$3,K3&lt;RT補正用_IS!$C$5),RT補正用_IS!$A$3,
AND(K3&gt;RT補正用_IS!$C$5,K3&lt;RT補正用_IS!$C$6),RT補正用_IS!$A$5,
AND(K3&gt;RT補正用_IS!$C$6,K3&lt;RT補正用_IS!$C$7),RT補正用_IS!$A$6,
AND(K3&gt;RT補正用_IS!$C$7,K3&lt;RT補正用_IS!$C$8),RT補正用_IS!$A$7,
AND(K3&gt;RT補正用_IS!$C$8,K3&lt;RT補正用_IS!$C$9),RT補正用_IS!$A$8,
AND(K3&gt;RT補正用_IS!$C$9,K3&lt;RT補正用_IS!$C$10),RT補正用_IS!$A$9,
AND(K3&gt;RT補正用_IS!$C$10,K3&lt;RT補正用_IS!$C$11),RT補正用_IS!$A$10,
K3&gt;RT補正用_IS!$C$11,RT補正用_IS!$A$11)</f>
        <v>Pirimicarb-d6</v>
      </c>
      <c r="P3" s="1" t="str" cm="1">
        <f t="array" ref="P3">_xlfn.IFS(O3="-",RT補正用_IS!$A$3, O3=RT補正用_IS!$A$3,RT補正用_IS!$A$5,O3=RT補正用_IS!$A$5,RT補正用_IS!$A$6,O3=RT補正用_IS!$A$6,RT補正用_IS!$A$7,O3=RT補正用_IS!$A$7,RT補正用_IS!$A$8,O3=RT補正用_IS!$A$8,RT補正用_IS!$A$9,O3=RT補正用_IS!$A$9,RT補正用_IS!$A$10,O3=RT補正用_IS!$A$10,RT補正用_IS!$A$11,O3=RT補正用_IS!$A$11,"-")</f>
        <v>13C6-DCMU</v>
      </c>
      <c r="Q3" s="18" cm="1">
        <f t="array" ref="Q3">_xlfn.IFS(AND(O3&lt;&gt;"-",P3&lt;&gt;"-"),K3*AVERAGE(VLOOKUP(O3,テーブル3[],5,FALSE),VLOOKUP(P3,テーブル3[],5,FALSE)),AND(O3="-",P3&lt;&gt;"-"),K3*VLOOKUP(P3,テーブル3[],5,FALSE),AND(O3&lt;&gt;"-",P3="-"),K3*VLOOKUP(O3,テーブル3[],5,FALSE),AND(O3="-",P3="-"),VLOOKUP(C3,テーブル3[],4,FALSE))</f>
        <v>24.845342137838134</v>
      </c>
      <c r="R3" s="1"/>
    </row>
    <row r="4" spans="1:18" x14ac:dyDescent="0.2">
      <c r="A4" s="1">
        <v>204</v>
      </c>
      <c r="B4" s="1" t="b">
        <v>0</v>
      </c>
      <c r="C4" s="1" t="s">
        <v>359</v>
      </c>
      <c r="D4" s="1" t="s">
        <v>363</v>
      </c>
      <c r="E4" s="1" t="s">
        <v>361</v>
      </c>
      <c r="F4" s="1" t="s">
        <v>3</v>
      </c>
      <c r="G4" s="1">
        <v>61.07602</v>
      </c>
      <c r="H4" s="1"/>
      <c r="I4" s="1">
        <v>0.01</v>
      </c>
      <c r="J4" s="1" t="s">
        <v>4</v>
      </c>
      <c r="K4" s="1">
        <v>24.35</v>
      </c>
      <c r="L4" s="1" t="s">
        <v>54</v>
      </c>
      <c r="M4" s="1" t="s">
        <v>6</v>
      </c>
      <c r="N4" s="6" t="s">
        <v>630</v>
      </c>
      <c r="O4" s="1" t="str" cm="1">
        <f t="array" ref="O4">_xlfn.IFS(K4&lt;RT補正用_IS!$C$3,"-",
AND(K4&gt;RT補正用_IS!$C$3,K4&lt;RT補正用_IS!$C$5),RT補正用_IS!$A$3,
AND(K4&gt;RT補正用_IS!$C$5,K4&lt;RT補正用_IS!$C$6),RT補正用_IS!$A$5,
AND(K4&gt;RT補正用_IS!$C$6,K4&lt;RT補正用_IS!$C$7),RT補正用_IS!$A$6,
AND(K4&gt;RT補正用_IS!$C$7,K4&lt;RT補正用_IS!$C$8),RT補正用_IS!$A$7,
AND(K4&gt;RT補正用_IS!$C$8,K4&lt;RT補正用_IS!$C$9),RT補正用_IS!$A$8,
AND(K4&gt;RT補正用_IS!$C$9,K4&lt;RT補正用_IS!$C$10),RT補正用_IS!$A$9,
AND(K4&gt;RT補正用_IS!$C$10,K4&lt;RT補正用_IS!$C$11),RT補正用_IS!$A$10,
K4&gt;RT補正用_IS!$C$11,RT補正用_IS!$A$11)</f>
        <v>Pirimicarb-d6</v>
      </c>
      <c r="P4" s="1" t="str" cm="1">
        <f t="array" ref="P4">_xlfn.IFS(O4="-",RT補正用_IS!$A$3, O4=RT補正用_IS!$A$3,RT補正用_IS!$A$5,O4=RT補正用_IS!$A$5,RT補正用_IS!$A$6,O4=RT補正用_IS!$A$6,RT補正用_IS!$A$7,O4=RT補正用_IS!$A$7,RT補正用_IS!$A$8,O4=RT補正用_IS!$A$8,RT補正用_IS!$A$9,O4=RT補正用_IS!$A$9,RT補正用_IS!$A$10,O4=RT補正用_IS!$A$10,RT補正用_IS!$A$11,O4=RT補正用_IS!$A$11,"-")</f>
        <v>13C6-DCMU</v>
      </c>
      <c r="Q4" s="18" cm="1">
        <f t="array" ref="Q4">_xlfn.IFS(AND(O4&lt;&gt;"-",P4&lt;&gt;"-"),K4*AVERAGE(VLOOKUP(O4,テーブル3[],5,FALSE),VLOOKUP(P4,テーブル3[],5,FALSE)),AND(O4="-",P4&lt;&gt;"-"),K4*VLOOKUP(P4,テーブル3[],5,FALSE),AND(O4&lt;&gt;"-",P4="-"),K4*VLOOKUP(O4,テーブル3[],5,FALSE),AND(O4="-",P4="-"),VLOOKUP(C4,テーブル3[],4,FALSE))</f>
        <v>24.845342137838134</v>
      </c>
      <c r="R4" s="1"/>
    </row>
    <row r="5" spans="1:18" x14ac:dyDescent="0.2">
      <c r="A5" s="1">
        <v>45</v>
      </c>
      <c r="B5" s="1" t="b">
        <v>0</v>
      </c>
      <c r="C5" s="1" t="s">
        <v>92</v>
      </c>
      <c r="D5" s="1" t="s">
        <v>93</v>
      </c>
      <c r="E5" s="1" t="s">
        <v>94</v>
      </c>
      <c r="F5" s="1" t="s">
        <v>3</v>
      </c>
      <c r="G5" s="1">
        <v>62.060040000000001</v>
      </c>
      <c r="H5" s="1"/>
      <c r="I5" s="1">
        <v>0.01</v>
      </c>
      <c r="J5" s="1" t="s">
        <v>4</v>
      </c>
      <c r="K5" s="1">
        <v>1.24</v>
      </c>
      <c r="L5" s="1" t="s">
        <v>13</v>
      </c>
      <c r="M5" s="1" t="s">
        <v>6</v>
      </c>
      <c r="N5" s="6" t="s">
        <v>630</v>
      </c>
      <c r="O5" s="1" t="str" cm="1">
        <f t="array" ref="O5">_xlfn.IFS(K5&lt;RT補正用_IS!$C$3,"-",
AND(K5&gt;RT補正用_IS!$C$3,K5&lt;RT補正用_IS!$C$5),RT補正用_IS!$A$3,
AND(K5&gt;RT補正用_IS!$C$5,K5&lt;RT補正用_IS!$C$6),RT補正用_IS!$A$5,
AND(K5&gt;RT補正用_IS!$C$6,K5&lt;RT補正用_IS!$C$7),RT補正用_IS!$A$6,
AND(K5&gt;RT補正用_IS!$C$7,K5&lt;RT補正用_IS!$C$8),RT補正用_IS!$A$7,
AND(K5&gt;RT補正用_IS!$C$8,K5&lt;RT補正用_IS!$C$9),RT補正用_IS!$A$8,
AND(K5&gt;RT補正用_IS!$C$9,K5&lt;RT補正用_IS!$C$10),RT補正用_IS!$A$9,
AND(K5&gt;RT補正用_IS!$C$10,K5&lt;RT補正用_IS!$C$11),RT補正用_IS!$A$10,
K5&gt;RT補正用_IS!$C$11,RT補正用_IS!$A$11)</f>
        <v>-</v>
      </c>
      <c r="P5" s="1" t="str" cm="1">
        <f t="array" ref="P5">_xlfn.IFS(O5="-",RT補正用_IS!$A$3, O5=RT補正用_IS!$A$3,RT補正用_IS!$A$5,O5=RT補正用_IS!$A$5,RT補正用_IS!$A$6,O5=RT補正用_IS!$A$6,RT補正用_IS!$A$7,O5=RT補正用_IS!$A$7,RT補正用_IS!$A$8,O5=RT補正用_IS!$A$8,RT補正用_IS!$A$9,O5=RT補正用_IS!$A$9,RT補正用_IS!$A$10,O5=RT補正用_IS!$A$10,RT補正用_IS!$A$11,O5=RT補正用_IS!$A$11,"-")</f>
        <v>Methamidophos-d6</v>
      </c>
      <c r="Q5" s="18" cm="1">
        <f t="array" ref="Q5">_xlfn.IFS(AND(O5&lt;&gt;"-",P5&lt;&gt;"-"),K5*AVERAGE(VLOOKUP(O5,テーブル3[],5,FALSE),VLOOKUP(P5,テーブル3[],5,FALSE)),AND(O5="-",P5&lt;&gt;"-"),K5*VLOOKUP(P5,テーブル3[],5,FALSE),AND(O5&lt;&gt;"-",P5="-"),K5*VLOOKUP(O5,テーブル3[],5,FALSE),AND(O5="-",P5="-"),VLOOKUP(C5,テーブル3[],4,FALSE))</f>
        <v>1.4010389610389609</v>
      </c>
      <c r="R5" s="1"/>
    </row>
    <row r="6" spans="1:18" x14ac:dyDescent="0.2">
      <c r="A6" s="1">
        <v>46</v>
      </c>
      <c r="B6" s="1" t="b">
        <v>0</v>
      </c>
      <c r="C6" s="1" t="s">
        <v>92</v>
      </c>
      <c r="D6" s="1" t="s">
        <v>95</v>
      </c>
      <c r="E6" s="1" t="s">
        <v>94</v>
      </c>
      <c r="F6" s="1" t="s">
        <v>3</v>
      </c>
      <c r="G6" s="1">
        <v>62.060040000000001</v>
      </c>
      <c r="H6" s="1"/>
      <c r="I6" s="1">
        <v>0.01</v>
      </c>
      <c r="J6" s="1" t="s">
        <v>4</v>
      </c>
      <c r="K6" s="1">
        <v>1.24</v>
      </c>
      <c r="L6" s="1" t="s">
        <v>13</v>
      </c>
      <c r="M6" s="1" t="s">
        <v>6</v>
      </c>
      <c r="N6" s="6" t="s">
        <v>630</v>
      </c>
      <c r="O6" s="1" t="str" cm="1">
        <f t="array" ref="O6">_xlfn.IFS(K6&lt;RT補正用_IS!$C$3,"-",
AND(K6&gt;RT補正用_IS!$C$3,K6&lt;RT補正用_IS!$C$5),RT補正用_IS!$A$3,
AND(K6&gt;RT補正用_IS!$C$5,K6&lt;RT補正用_IS!$C$6),RT補正用_IS!$A$5,
AND(K6&gt;RT補正用_IS!$C$6,K6&lt;RT補正用_IS!$C$7),RT補正用_IS!$A$6,
AND(K6&gt;RT補正用_IS!$C$7,K6&lt;RT補正用_IS!$C$8),RT補正用_IS!$A$7,
AND(K6&gt;RT補正用_IS!$C$8,K6&lt;RT補正用_IS!$C$9),RT補正用_IS!$A$8,
AND(K6&gt;RT補正用_IS!$C$9,K6&lt;RT補正用_IS!$C$10),RT補正用_IS!$A$9,
AND(K6&gt;RT補正用_IS!$C$10,K6&lt;RT補正用_IS!$C$11),RT補正用_IS!$A$10,
K6&gt;RT補正用_IS!$C$11,RT補正用_IS!$A$11)</f>
        <v>-</v>
      </c>
      <c r="P6" s="1" t="str" cm="1">
        <f t="array" ref="P6">_xlfn.IFS(O6="-",RT補正用_IS!$A$3, O6=RT補正用_IS!$A$3,RT補正用_IS!$A$5,O6=RT補正用_IS!$A$5,RT補正用_IS!$A$6,O6=RT補正用_IS!$A$6,RT補正用_IS!$A$7,O6=RT補正用_IS!$A$7,RT補正用_IS!$A$8,O6=RT補正用_IS!$A$8,RT補正用_IS!$A$9,O6=RT補正用_IS!$A$9,RT補正用_IS!$A$10,O6=RT補正用_IS!$A$10,RT補正用_IS!$A$11,O6=RT補正用_IS!$A$11,"-")</f>
        <v>Methamidophos-d6</v>
      </c>
      <c r="Q6" s="18" cm="1">
        <f t="array" ref="Q6">_xlfn.IFS(AND(O6&lt;&gt;"-",P6&lt;&gt;"-"),K6*AVERAGE(VLOOKUP(O6,テーブル3[],5,FALSE),VLOOKUP(P6,テーブル3[],5,FALSE)),AND(O6="-",P6&lt;&gt;"-"),K6*VLOOKUP(P6,テーブル3[],5,FALSE),AND(O6&lt;&gt;"-",P6="-"),K6*VLOOKUP(O6,テーブル3[],5,FALSE),AND(O6="-",P6="-"),VLOOKUP(C6,テーブル3[],4,FALSE))</f>
        <v>1.4010389610389609</v>
      </c>
      <c r="R6" s="1"/>
    </row>
    <row r="7" spans="1:18" x14ac:dyDescent="0.2">
      <c r="A7" s="1">
        <v>47</v>
      </c>
      <c r="B7" s="1" t="b">
        <v>0</v>
      </c>
      <c r="C7" s="1" t="s">
        <v>92</v>
      </c>
      <c r="D7" s="1" t="s">
        <v>96</v>
      </c>
      <c r="E7" s="1" t="s">
        <v>94</v>
      </c>
      <c r="F7" s="1" t="s">
        <v>3</v>
      </c>
      <c r="G7" s="1">
        <v>62.060040000000001</v>
      </c>
      <c r="H7" s="1"/>
      <c r="I7" s="1">
        <v>0.01</v>
      </c>
      <c r="J7" s="1" t="s">
        <v>4</v>
      </c>
      <c r="K7" s="1">
        <v>1.24</v>
      </c>
      <c r="L7" s="1" t="s">
        <v>13</v>
      </c>
      <c r="M7" s="1" t="s">
        <v>6</v>
      </c>
      <c r="N7" s="6" t="s">
        <v>630</v>
      </c>
      <c r="O7" s="1" t="str" cm="1">
        <f t="array" ref="O7">_xlfn.IFS(K7&lt;RT補正用_IS!$C$3,"-",
AND(K7&gt;RT補正用_IS!$C$3,K7&lt;RT補正用_IS!$C$5),RT補正用_IS!$A$3,
AND(K7&gt;RT補正用_IS!$C$5,K7&lt;RT補正用_IS!$C$6),RT補正用_IS!$A$5,
AND(K7&gt;RT補正用_IS!$C$6,K7&lt;RT補正用_IS!$C$7),RT補正用_IS!$A$6,
AND(K7&gt;RT補正用_IS!$C$7,K7&lt;RT補正用_IS!$C$8),RT補正用_IS!$A$7,
AND(K7&gt;RT補正用_IS!$C$8,K7&lt;RT補正用_IS!$C$9),RT補正用_IS!$A$8,
AND(K7&gt;RT補正用_IS!$C$9,K7&lt;RT補正用_IS!$C$10),RT補正用_IS!$A$9,
AND(K7&gt;RT補正用_IS!$C$10,K7&lt;RT補正用_IS!$C$11),RT補正用_IS!$A$10,
K7&gt;RT補正用_IS!$C$11,RT補正用_IS!$A$11)</f>
        <v>-</v>
      </c>
      <c r="P7" s="1" t="str" cm="1">
        <f t="array" ref="P7">_xlfn.IFS(O7="-",RT補正用_IS!$A$3, O7=RT補正用_IS!$A$3,RT補正用_IS!$A$5,O7=RT補正用_IS!$A$5,RT補正用_IS!$A$6,O7=RT補正用_IS!$A$6,RT補正用_IS!$A$7,O7=RT補正用_IS!$A$7,RT補正用_IS!$A$8,O7=RT補正用_IS!$A$8,RT補正用_IS!$A$9,O7=RT補正用_IS!$A$9,RT補正用_IS!$A$10,O7=RT補正用_IS!$A$10,RT補正用_IS!$A$11,O7=RT補正用_IS!$A$11,"-")</f>
        <v>Methamidophos-d6</v>
      </c>
      <c r="Q7" s="18" cm="1">
        <f t="array" ref="Q7">_xlfn.IFS(AND(O7&lt;&gt;"-",P7&lt;&gt;"-"),K7*AVERAGE(VLOOKUP(O7,テーブル3[],5,FALSE),VLOOKUP(P7,テーブル3[],5,FALSE)),AND(O7="-",P7&lt;&gt;"-"),K7*VLOOKUP(P7,テーブル3[],5,FALSE),AND(O7&lt;&gt;"-",P7="-"),K7*VLOOKUP(O7,テーブル3[],5,FALSE),AND(O7="-",P7="-"),VLOOKUP(C7,テーブル3[],4,FALSE))</f>
        <v>1.4010389610389609</v>
      </c>
      <c r="R7" s="1"/>
    </row>
    <row r="8" spans="1:18" x14ac:dyDescent="0.2">
      <c r="A8" s="1">
        <v>6</v>
      </c>
      <c r="B8" s="1" t="b">
        <v>0</v>
      </c>
      <c r="C8" s="1" t="s">
        <v>17</v>
      </c>
      <c r="D8" s="1" t="s">
        <v>18</v>
      </c>
      <c r="E8" s="1" t="s">
        <v>19</v>
      </c>
      <c r="F8" s="1" t="s">
        <v>3</v>
      </c>
      <c r="G8" s="1">
        <v>72.044390000000007</v>
      </c>
      <c r="H8" s="1"/>
      <c r="I8" s="1">
        <v>0.01</v>
      </c>
      <c r="J8" s="1" t="s">
        <v>4</v>
      </c>
      <c r="K8" s="1">
        <v>2.0499999999999998</v>
      </c>
      <c r="L8" s="1" t="s">
        <v>13</v>
      </c>
      <c r="M8" s="1" t="s">
        <v>6</v>
      </c>
      <c r="N8" s="6" t="s">
        <v>630</v>
      </c>
      <c r="O8" s="1" t="str" cm="1">
        <f t="array" ref="O8">_xlfn.IFS(K8&lt;RT補正用_IS!$C$3,"-",
AND(K8&gt;RT補正用_IS!$C$3,K8&lt;RT補正用_IS!$C$5),RT補正用_IS!$A$3,
AND(K8&gt;RT補正用_IS!$C$5,K8&lt;RT補正用_IS!$C$6),RT補正用_IS!$A$5,
AND(K8&gt;RT補正用_IS!$C$6,K8&lt;RT補正用_IS!$C$7),RT補正用_IS!$A$6,
AND(K8&gt;RT補正用_IS!$C$7,K8&lt;RT補正用_IS!$C$8),RT補正用_IS!$A$7,
AND(K8&gt;RT補正用_IS!$C$8,K8&lt;RT補正用_IS!$C$9),RT補正用_IS!$A$8,
AND(K8&gt;RT補正用_IS!$C$9,K8&lt;RT補正用_IS!$C$10),RT補正用_IS!$A$9,
AND(K8&gt;RT補正用_IS!$C$10,K8&lt;RT補正用_IS!$C$11),RT補正用_IS!$A$10,
K8&gt;RT補正用_IS!$C$11,RT補正用_IS!$A$11)</f>
        <v>-</v>
      </c>
      <c r="P8" s="1" t="str" cm="1">
        <f t="array" ref="P8">_xlfn.IFS(O8="-",RT補正用_IS!$A$3, O8=RT補正用_IS!$A$3,RT補正用_IS!$A$5,O8=RT補正用_IS!$A$5,RT補正用_IS!$A$6,O8=RT補正用_IS!$A$6,RT補正用_IS!$A$7,O8=RT補正用_IS!$A$7,RT補正用_IS!$A$8,O8=RT補正用_IS!$A$8,RT補正用_IS!$A$9,O8=RT補正用_IS!$A$9,RT補正用_IS!$A$10,O8=RT補正用_IS!$A$10,RT補正用_IS!$A$11,O8=RT補正用_IS!$A$11,"-")</f>
        <v>Methamidophos-d6</v>
      </c>
      <c r="Q8" s="18" cm="1">
        <f t="array" ref="Q8">_xlfn.IFS(AND(O8&lt;&gt;"-",P8&lt;&gt;"-"),K8*AVERAGE(VLOOKUP(O8,テーブル3[],5,FALSE),VLOOKUP(P8,テーブル3[],5,FALSE)),AND(O8="-",P8&lt;&gt;"-"),K8*VLOOKUP(P8,テーブル3[],5,FALSE),AND(O8&lt;&gt;"-",P8="-"),K8*VLOOKUP(O8,テーブル3[],5,FALSE),AND(O8="-",P8="-"),VLOOKUP(C8,テーブル3[],4,FALSE))</f>
        <v>2.3162337662337658</v>
      </c>
      <c r="R8" s="1"/>
    </row>
    <row r="9" spans="1:18" x14ac:dyDescent="0.2">
      <c r="A9" s="1">
        <v>7</v>
      </c>
      <c r="B9" s="1" t="b">
        <v>0</v>
      </c>
      <c r="C9" s="1" t="s">
        <v>17</v>
      </c>
      <c r="D9" s="1" t="s">
        <v>20</v>
      </c>
      <c r="E9" s="1" t="s">
        <v>19</v>
      </c>
      <c r="F9" s="1" t="s">
        <v>3</v>
      </c>
      <c r="G9" s="1">
        <v>72.044390000000007</v>
      </c>
      <c r="H9" s="1">
        <v>55.01784</v>
      </c>
      <c r="I9" s="1">
        <v>0.01</v>
      </c>
      <c r="J9" s="1" t="s">
        <v>4</v>
      </c>
      <c r="K9" s="1">
        <v>2.0499999999999998</v>
      </c>
      <c r="L9" s="1" t="s">
        <v>13</v>
      </c>
      <c r="M9" s="1" t="s">
        <v>15</v>
      </c>
      <c r="N9" s="6" t="s">
        <v>630</v>
      </c>
      <c r="O9" s="1" t="str" cm="1">
        <f t="array" ref="O9">_xlfn.IFS(K9&lt;RT補正用_IS!$C$3,"-",
AND(K9&gt;RT補正用_IS!$C$3,K9&lt;RT補正用_IS!$C$5),RT補正用_IS!$A$3,
AND(K9&gt;RT補正用_IS!$C$5,K9&lt;RT補正用_IS!$C$6),RT補正用_IS!$A$5,
AND(K9&gt;RT補正用_IS!$C$6,K9&lt;RT補正用_IS!$C$7),RT補正用_IS!$A$6,
AND(K9&gt;RT補正用_IS!$C$7,K9&lt;RT補正用_IS!$C$8),RT補正用_IS!$A$7,
AND(K9&gt;RT補正用_IS!$C$8,K9&lt;RT補正用_IS!$C$9),RT補正用_IS!$A$8,
AND(K9&gt;RT補正用_IS!$C$9,K9&lt;RT補正用_IS!$C$10),RT補正用_IS!$A$9,
AND(K9&gt;RT補正用_IS!$C$10,K9&lt;RT補正用_IS!$C$11),RT補正用_IS!$A$10,
K9&gt;RT補正用_IS!$C$11,RT補正用_IS!$A$11)</f>
        <v>-</v>
      </c>
      <c r="P9" s="1" t="str" cm="1">
        <f t="array" ref="P9">_xlfn.IFS(O9="-",RT補正用_IS!$A$3, O9=RT補正用_IS!$A$3,RT補正用_IS!$A$5,O9=RT補正用_IS!$A$5,RT補正用_IS!$A$6,O9=RT補正用_IS!$A$6,RT補正用_IS!$A$7,O9=RT補正用_IS!$A$7,RT補正用_IS!$A$8,O9=RT補正用_IS!$A$8,RT補正用_IS!$A$9,O9=RT補正用_IS!$A$9,RT補正用_IS!$A$10,O9=RT補正用_IS!$A$10,RT補正用_IS!$A$11,O9=RT補正用_IS!$A$11,"-")</f>
        <v>Methamidophos-d6</v>
      </c>
      <c r="Q9" s="18" cm="1">
        <f t="array" ref="Q9">_xlfn.IFS(AND(O9&lt;&gt;"-",P9&lt;&gt;"-"),K9*AVERAGE(VLOOKUP(O9,テーブル3[],5,FALSE),VLOOKUP(P9,テーブル3[],5,FALSE)),AND(O9="-",P9&lt;&gt;"-"),K9*VLOOKUP(P9,テーブル3[],5,FALSE),AND(O9&lt;&gt;"-",P9="-"),K9*VLOOKUP(O9,テーブル3[],5,FALSE),AND(O9="-",P9="-"),VLOOKUP(C9,テーブル3[],4,FALSE))</f>
        <v>2.3162337662337658</v>
      </c>
      <c r="R9" s="1"/>
    </row>
    <row r="10" spans="1:18" x14ac:dyDescent="0.2">
      <c r="A10" s="1">
        <v>8</v>
      </c>
      <c r="B10" s="1" t="b">
        <v>0</v>
      </c>
      <c r="C10" s="1" t="s">
        <v>17</v>
      </c>
      <c r="D10" s="1" t="s">
        <v>21</v>
      </c>
      <c r="E10" s="1" t="s">
        <v>19</v>
      </c>
      <c r="F10" s="1" t="s">
        <v>3</v>
      </c>
      <c r="G10" s="1">
        <v>72.044390000000007</v>
      </c>
      <c r="H10" s="1">
        <v>54.033830000000002</v>
      </c>
      <c r="I10" s="1">
        <v>0.01</v>
      </c>
      <c r="J10" s="1" t="s">
        <v>4</v>
      </c>
      <c r="K10" s="1">
        <v>2.0499999999999998</v>
      </c>
      <c r="L10" s="1" t="s">
        <v>13</v>
      </c>
      <c r="M10" s="1" t="s">
        <v>15</v>
      </c>
      <c r="N10" s="6" t="s">
        <v>630</v>
      </c>
      <c r="O10" s="1" t="str" cm="1">
        <f t="array" ref="O10">_xlfn.IFS(K10&lt;RT補正用_IS!$C$3,"-",
AND(K10&gt;RT補正用_IS!$C$3,K10&lt;RT補正用_IS!$C$5),RT補正用_IS!$A$3,
AND(K10&gt;RT補正用_IS!$C$5,K10&lt;RT補正用_IS!$C$6),RT補正用_IS!$A$5,
AND(K10&gt;RT補正用_IS!$C$6,K10&lt;RT補正用_IS!$C$7),RT補正用_IS!$A$6,
AND(K10&gt;RT補正用_IS!$C$7,K10&lt;RT補正用_IS!$C$8),RT補正用_IS!$A$7,
AND(K10&gt;RT補正用_IS!$C$8,K10&lt;RT補正用_IS!$C$9),RT補正用_IS!$A$8,
AND(K10&gt;RT補正用_IS!$C$9,K10&lt;RT補正用_IS!$C$10),RT補正用_IS!$A$9,
AND(K10&gt;RT補正用_IS!$C$10,K10&lt;RT補正用_IS!$C$11),RT補正用_IS!$A$10,
K10&gt;RT補正用_IS!$C$11,RT補正用_IS!$A$11)</f>
        <v>-</v>
      </c>
      <c r="P10" s="1" t="str" cm="1">
        <f t="array" ref="P10">_xlfn.IFS(O10="-",RT補正用_IS!$A$3, O10=RT補正用_IS!$A$3,RT補正用_IS!$A$5,O10=RT補正用_IS!$A$5,RT補正用_IS!$A$6,O10=RT補正用_IS!$A$6,RT補正用_IS!$A$7,O10=RT補正用_IS!$A$7,RT補正用_IS!$A$8,O10=RT補正用_IS!$A$8,RT補正用_IS!$A$9,O10=RT補正用_IS!$A$9,RT補正用_IS!$A$10,O10=RT補正用_IS!$A$10,RT補正用_IS!$A$11,O10=RT補正用_IS!$A$11,"-")</f>
        <v>Methamidophos-d6</v>
      </c>
      <c r="Q10" s="18" cm="1">
        <f t="array" ref="Q10">_xlfn.IFS(AND(O10&lt;&gt;"-",P10&lt;&gt;"-"),K10*AVERAGE(VLOOKUP(O10,テーブル3[],5,FALSE),VLOOKUP(P10,テーブル3[],5,FALSE)),AND(O10="-",P10&lt;&gt;"-"),K10*VLOOKUP(P10,テーブル3[],5,FALSE),AND(O10&lt;&gt;"-",P10="-"),K10*VLOOKUP(O10,テーブル3[],5,FALSE),AND(O10="-",P10="-"),VLOOKUP(C10,テーブル3[],4,FALSE))</f>
        <v>2.3162337662337658</v>
      </c>
      <c r="R10" s="1"/>
    </row>
    <row r="11" spans="1:18" x14ac:dyDescent="0.2">
      <c r="A11" s="1">
        <v>71</v>
      </c>
      <c r="B11" s="1" t="b">
        <v>0</v>
      </c>
      <c r="C11" s="1" t="s">
        <v>137</v>
      </c>
      <c r="D11" s="1" t="s">
        <v>138</v>
      </c>
      <c r="E11" s="1" t="s">
        <v>139</v>
      </c>
      <c r="F11" s="1" t="s">
        <v>3</v>
      </c>
      <c r="G11" s="1">
        <v>75.055289999999999</v>
      </c>
      <c r="H11" s="1"/>
      <c r="I11" s="1">
        <v>0.01</v>
      </c>
      <c r="J11" s="1" t="s">
        <v>4</v>
      </c>
      <c r="K11" s="14">
        <v>1.4</v>
      </c>
      <c r="L11" s="1" t="s">
        <v>13</v>
      </c>
      <c r="M11" s="1" t="s">
        <v>6</v>
      </c>
      <c r="N11" s="6" t="s">
        <v>630</v>
      </c>
      <c r="O11" s="1" t="str" cm="1">
        <f t="array" ref="O11">_xlfn.IFS(K11&lt;RT補正用_IS!$C$3,"-",
AND(K11&gt;RT補正用_IS!$C$3,K11&lt;RT補正用_IS!$C$5),RT補正用_IS!$A$3,
AND(K11&gt;RT補正用_IS!$C$5,K11&lt;RT補正用_IS!$C$6),RT補正用_IS!$A$5,
AND(K11&gt;RT補正用_IS!$C$6,K11&lt;RT補正用_IS!$C$7),RT補正用_IS!$A$6,
AND(K11&gt;RT補正用_IS!$C$7,K11&lt;RT補正用_IS!$C$8),RT補正用_IS!$A$7,
AND(K11&gt;RT補正用_IS!$C$8,K11&lt;RT補正用_IS!$C$9),RT補正用_IS!$A$8,
AND(K11&gt;RT補正用_IS!$C$9,K11&lt;RT補正用_IS!$C$10),RT補正用_IS!$A$9,
AND(K11&gt;RT補正用_IS!$C$10,K11&lt;RT補正用_IS!$C$11),RT補正用_IS!$A$10,
K11&gt;RT補正用_IS!$C$11,RT補正用_IS!$A$11)</f>
        <v>-</v>
      </c>
      <c r="P11" s="1" t="str" cm="1">
        <f t="array" ref="P11">_xlfn.IFS(O11="-",RT補正用_IS!$A$3, O11=RT補正用_IS!$A$3,RT補正用_IS!$A$5,O11=RT補正用_IS!$A$5,RT補正用_IS!$A$6,O11=RT補正用_IS!$A$6,RT補正用_IS!$A$7,O11=RT補正用_IS!$A$7,RT補正用_IS!$A$8,O11=RT補正用_IS!$A$8,RT補正用_IS!$A$9,O11=RT補正用_IS!$A$9,RT補正用_IS!$A$10,O11=RT補正用_IS!$A$10,RT補正用_IS!$A$11,O11=RT補正用_IS!$A$11,"-")</f>
        <v>Methamidophos-d6</v>
      </c>
      <c r="Q11" s="18" cm="1">
        <f t="array" ref="Q11">_xlfn.IFS(AND(O11&lt;&gt;"-",P11&lt;&gt;"-"),K11*AVERAGE(VLOOKUP(O11,テーブル3[],5,FALSE),VLOOKUP(P11,テーブル3[],5,FALSE)),AND(O11="-",P11&lt;&gt;"-"),K11*VLOOKUP(P11,テーブル3[],5,FALSE),AND(O11&lt;&gt;"-",P11="-"),K11*VLOOKUP(O11,テーブル3[],5,FALSE),AND(O11="-",P11="-"),VLOOKUP(C11,テーブル3[],4,FALSE))</f>
        <v>1.5818181818181816</v>
      </c>
      <c r="R11" s="1"/>
    </row>
    <row r="12" spans="1:18" x14ac:dyDescent="0.2">
      <c r="A12" s="1">
        <v>72</v>
      </c>
      <c r="B12" s="1" t="b">
        <v>0</v>
      </c>
      <c r="C12" s="1" t="s">
        <v>137</v>
      </c>
      <c r="D12" s="1" t="s">
        <v>140</v>
      </c>
      <c r="E12" s="1" t="s">
        <v>139</v>
      </c>
      <c r="F12" s="1" t="s">
        <v>3</v>
      </c>
      <c r="G12" s="1">
        <v>75.055289999999999</v>
      </c>
      <c r="H12" s="1">
        <v>58.028739999999999</v>
      </c>
      <c r="I12" s="1">
        <v>0.01</v>
      </c>
      <c r="J12" s="1" t="s">
        <v>4</v>
      </c>
      <c r="K12" s="14">
        <v>1.4</v>
      </c>
      <c r="L12" s="1" t="s">
        <v>13</v>
      </c>
      <c r="M12" s="1" t="s">
        <v>15</v>
      </c>
      <c r="N12" s="6" t="s">
        <v>630</v>
      </c>
      <c r="O12" s="1" t="str" cm="1">
        <f t="array" ref="O12">_xlfn.IFS(K12&lt;RT補正用_IS!$C$3,"-",
AND(K12&gt;RT補正用_IS!$C$3,K12&lt;RT補正用_IS!$C$5),RT補正用_IS!$A$3,
AND(K12&gt;RT補正用_IS!$C$5,K12&lt;RT補正用_IS!$C$6),RT補正用_IS!$A$5,
AND(K12&gt;RT補正用_IS!$C$6,K12&lt;RT補正用_IS!$C$7),RT補正用_IS!$A$6,
AND(K12&gt;RT補正用_IS!$C$7,K12&lt;RT補正用_IS!$C$8),RT補正用_IS!$A$7,
AND(K12&gt;RT補正用_IS!$C$8,K12&lt;RT補正用_IS!$C$9),RT補正用_IS!$A$8,
AND(K12&gt;RT補正用_IS!$C$9,K12&lt;RT補正用_IS!$C$10),RT補正用_IS!$A$9,
AND(K12&gt;RT補正用_IS!$C$10,K12&lt;RT補正用_IS!$C$11),RT補正用_IS!$A$10,
K12&gt;RT補正用_IS!$C$11,RT補正用_IS!$A$11)</f>
        <v>-</v>
      </c>
      <c r="P12" s="1" t="str" cm="1">
        <f t="array" ref="P12">_xlfn.IFS(O12="-",RT補正用_IS!$A$3, O12=RT補正用_IS!$A$3,RT補正用_IS!$A$5,O12=RT補正用_IS!$A$5,RT補正用_IS!$A$6,O12=RT補正用_IS!$A$6,RT補正用_IS!$A$7,O12=RT補正用_IS!$A$7,RT補正用_IS!$A$8,O12=RT補正用_IS!$A$8,RT補正用_IS!$A$9,O12=RT補正用_IS!$A$9,RT補正用_IS!$A$10,O12=RT補正用_IS!$A$10,RT補正用_IS!$A$11,O12=RT補正用_IS!$A$11,"-")</f>
        <v>Methamidophos-d6</v>
      </c>
      <c r="Q12" s="18" cm="1">
        <f t="array" ref="Q12">_xlfn.IFS(AND(O12&lt;&gt;"-",P12&lt;&gt;"-"),K12*AVERAGE(VLOOKUP(O12,テーブル3[],5,FALSE),VLOOKUP(P12,テーブル3[],5,FALSE)),AND(O12="-",P12&lt;&gt;"-"),K12*VLOOKUP(P12,テーブル3[],5,FALSE),AND(O12&lt;&gt;"-",P12="-"),K12*VLOOKUP(O12,テーブル3[],5,FALSE),AND(O12="-",P12="-"),VLOOKUP(C12,テーブル3[],4,FALSE))</f>
        <v>1.5818181818181816</v>
      </c>
      <c r="R12" s="1"/>
    </row>
    <row r="13" spans="1:18" x14ac:dyDescent="0.2">
      <c r="A13" s="1">
        <v>73</v>
      </c>
      <c r="B13" s="1" t="b">
        <v>0</v>
      </c>
      <c r="C13" s="1" t="s">
        <v>137</v>
      </c>
      <c r="D13" s="1" t="s">
        <v>141</v>
      </c>
      <c r="E13" s="1" t="s">
        <v>139</v>
      </c>
      <c r="F13" s="1" t="s">
        <v>3</v>
      </c>
      <c r="G13" s="1">
        <v>75.055289999999999</v>
      </c>
      <c r="H13" s="1">
        <v>57.008339999999997</v>
      </c>
      <c r="I13" s="1">
        <v>0.01</v>
      </c>
      <c r="J13" s="1" t="s">
        <v>4</v>
      </c>
      <c r="K13" s="14">
        <v>1.4</v>
      </c>
      <c r="L13" s="1" t="s">
        <v>13</v>
      </c>
      <c r="M13" s="1" t="s">
        <v>15</v>
      </c>
      <c r="N13" s="6" t="s">
        <v>630</v>
      </c>
      <c r="O13" s="1" t="str" cm="1">
        <f t="array" ref="O13">_xlfn.IFS(K13&lt;RT補正用_IS!$C$3,"-",
AND(K13&gt;RT補正用_IS!$C$3,K13&lt;RT補正用_IS!$C$5),RT補正用_IS!$A$3,
AND(K13&gt;RT補正用_IS!$C$5,K13&lt;RT補正用_IS!$C$6),RT補正用_IS!$A$5,
AND(K13&gt;RT補正用_IS!$C$6,K13&lt;RT補正用_IS!$C$7),RT補正用_IS!$A$6,
AND(K13&gt;RT補正用_IS!$C$7,K13&lt;RT補正用_IS!$C$8),RT補正用_IS!$A$7,
AND(K13&gt;RT補正用_IS!$C$8,K13&lt;RT補正用_IS!$C$9),RT補正用_IS!$A$8,
AND(K13&gt;RT補正用_IS!$C$9,K13&lt;RT補正用_IS!$C$10),RT補正用_IS!$A$9,
AND(K13&gt;RT補正用_IS!$C$10,K13&lt;RT補正用_IS!$C$11),RT補正用_IS!$A$10,
K13&gt;RT補正用_IS!$C$11,RT補正用_IS!$A$11)</f>
        <v>-</v>
      </c>
      <c r="P13" s="1" t="str" cm="1">
        <f t="array" ref="P13">_xlfn.IFS(O13="-",RT補正用_IS!$A$3, O13=RT補正用_IS!$A$3,RT補正用_IS!$A$5,O13=RT補正用_IS!$A$5,RT補正用_IS!$A$6,O13=RT補正用_IS!$A$6,RT補正用_IS!$A$7,O13=RT補正用_IS!$A$7,RT補正用_IS!$A$8,O13=RT補正用_IS!$A$8,RT補正用_IS!$A$9,O13=RT補正用_IS!$A$9,RT補正用_IS!$A$10,O13=RT補正用_IS!$A$10,RT補正用_IS!$A$11,O13=RT補正用_IS!$A$11,"-")</f>
        <v>Methamidophos-d6</v>
      </c>
      <c r="Q13" s="18" cm="1">
        <f t="array" ref="Q13">_xlfn.IFS(AND(O13&lt;&gt;"-",P13&lt;&gt;"-"),K13*AVERAGE(VLOOKUP(O13,テーブル3[],5,FALSE),VLOOKUP(P13,テーブル3[],5,FALSE)),AND(O13="-",P13&lt;&gt;"-"),K13*VLOOKUP(P13,テーブル3[],5,FALSE),AND(O13&lt;&gt;"-",P13="-"),K13*VLOOKUP(O13,テーブル3[],5,FALSE),AND(O13="-",P13="-"),VLOOKUP(C13,テーブル3[],4,FALSE))</f>
        <v>1.5818181818181816</v>
      </c>
      <c r="R13" s="1"/>
    </row>
    <row r="14" spans="1:18" x14ac:dyDescent="0.2">
      <c r="A14" s="1">
        <v>282</v>
      </c>
      <c r="B14" s="1" t="b">
        <v>0</v>
      </c>
      <c r="C14" s="1" t="s">
        <v>484</v>
      </c>
      <c r="D14" s="1" t="s">
        <v>485</v>
      </c>
      <c r="E14" s="1" t="s">
        <v>486</v>
      </c>
      <c r="F14" s="1" t="s">
        <v>3</v>
      </c>
      <c r="G14" s="1">
        <v>77.016800000000003</v>
      </c>
      <c r="H14" s="1"/>
      <c r="I14" s="1">
        <v>0.01</v>
      </c>
      <c r="J14" s="1" t="s">
        <v>4</v>
      </c>
      <c r="K14" s="14">
        <v>1.4</v>
      </c>
      <c r="L14" s="1" t="s">
        <v>13</v>
      </c>
      <c r="M14" s="1" t="s">
        <v>6</v>
      </c>
      <c r="N14" s="6" t="s">
        <v>630</v>
      </c>
      <c r="O14" s="1" t="str" cm="1">
        <f t="array" ref="O14">_xlfn.IFS(K14&lt;RT補正用_IS!$C$3,"-",
AND(K14&gt;RT補正用_IS!$C$3,K14&lt;RT補正用_IS!$C$5),RT補正用_IS!$A$3,
AND(K14&gt;RT補正用_IS!$C$5,K14&lt;RT補正用_IS!$C$6),RT補正用_IS!$A$5,
AND(K14&gt;RT補正用_IS!$C$6,K14&lt;RT補正用_IS!$C$7),RT補正用_IS!$A$6,
AND(K14&gt;RT補正用_IS!$C$7,K14&lt;RT補正用_IS!$C$8),RT補正用_IS!$A$7,
AND(K14&gt;RT補正用_IS!$C$8,K14&lt;RT補正用_IS!$C$9),RT補正用_IS!$A$8,
AND(K14&gt;RT補正用_IS!$C$9,K14&lt;RT補正用_IS!$C$10),RT補正用_IS!$A$9,
AND(K14&gt;RT補正用_IS!$C$10,K14&lt;RT補正用_IS!$C$11),RT補正用_IS!$A$10,
K14&gt;RT補正用_IS!$C$11,RT補正用_IS!$A$11)</f>
        <v>-</v>
      </c>
      <c r="P14" s="1" t="str" cm="1">
        <f t="array" ref="P14">_xlfn.IFS(O14="-",RT補正用_IS!$A$3, O14=RT補正用_IS!$A$3,RT補正用_IS!$A$5,O14=RT補正用_IS!$A$5,RT補正用_IS!$A$6,O14=RT補正用_IS!$A$6,RT補正用_IS!$A$7,O14=RT補正用_IS!$A$7,RT補正用_IS!$A$8,O14=RT補正用_IS!$A$8,RT補正用_IS!$A$9,O14=RT補正用_IS!$A$9,RT補正用_IS!$A$10,O14=RT補正用_IS!$A$10,RT補正用_IS!$A$11,O14=RT補正用_IS!$A$11,"-")</f>
        <v>Methamidophos-d6</v>
      </c>
      <c r="Q14" s="18" cm="1">
        <f t="array" ref="Q14">_xlfn.IFS(AND(O14&lt;&gt;"-",P14&lt;&gt;"-"),K14*AVERAGE(VLOOKUP(O14,テーブル3[],5,FALSE),VLOOKUP(P14,テーブル3[],5,FALSE)),AND(O14="-",P14&lt;&gt;"-"),K14*VLOOKUP(P14,テーブル3[],5,FALSE),AND(O14&lt;&gt;"-",P14="-"),K14*VLOOKUP(O14,テーブル3[],5,FALSE),AND(O14="-",P14="-"),VLOOKUP(C14,テーブル3[],4,FALSE))</f>
        <v>1.5818181818181816</v>
      </c>
      <c r="R14" s="1"/>
    </row>
    <row r="15" spans="1:18" x14ac:dyDescent="0.2">
      <c r="A15" s="1">
        <v>283</v>
      </c>
      <c r="B15" s="1" t="b">
        <v>0</v>
      </c>
      <c r="C15" s="1" t="s">
        <v>484</v>
      </c>
      <c r="D15" s="1" t="s">
        <v>487</v>
      </c>
      <c r="E15" s="1" t="s">
        <v>486</v>
      </c>
      <c r="F15" s="1" t="s">
        <v>3</v>
      </c>
      <c r="G15" s="1">
        <v>77.016800000000003</v>
      </c>
      <c r="H15" s="1">
        <v>59.990250000000003</v>
      </c>
      <c r="I15" s="1">
        <v>0.01</v>
      </c>
      <c r="J15" s="1" t="s">
        <v>4</v>
      </c>
      <c r="K15" s="14">
        <v>1.4</v>
      </c>
      <c r="L15" s="1" t="s">
        <v>13</v>
      </c>
      <c r="M15" s="1" t="s">
        <v>15</v>
      </c>
      <c r="N15" s="6" t="s">
        <v>630</v>
      </c>
      <c r="O15" s="1" t="str" cm="1">
        <f t="array" ref="O15">_xlfn.IFS(K15&lt;RT補正用_IS!$C$3,"-",
AND(K15&gt;RT補正用_IS!$C$3,K15&lt;RT補正用_IS!$C$5),RT補正用_IS!$A$3,
AND(K15&gt;RT補正用_IS!$C$5,K15&lt;RT補正用_IS!$C$6),RT補正用_IS!$A$5,
AND(K15&gt;RT補正用_IS!$C$6,K15&lt;RT補正用_IS!$C$7),RT補正用_IS!$A$6,
AND(K15&gt;RT補正用_IS!$C$7,K15&lt;RT補正用_IS!$C$8),RT補正用_IS!$A$7,
AND(K15&gt;RT補正用_IS!$C$8,K15&lt;RT補正用_IS!$C$9),RT補正用_IS!$A$8,
AND(K15&gt;RT補正用_IS!$C$9,K15&lt;RT補正用_IS!$C$10),RT補正用_IS!$A$9,
AND(K15&gt;RT補正用_IS!$C$10,K15&lt;RT補正用_IS!$C$11),RT補正用_IS!$A$10,
K15&gt;RT補正用_IS!$C$11,RT補正用_IS!$A$11)</f>
        <v>-</v>
      </c>
      <c r="P15" s="1" t="str" cm="1">
        <f t="array" ref="P15">_xlfn.IFS(O15="-",RT補正用_IS!$A$3, O15=RT補正用_IS!$A$3,RT補正用_IS!$A$5,O15=RT補正用_IS!$A$5,RT補正用_IS!$A$6,O15=RT補正用_IS!$A$6,RT補正用_IS!$A$7,O15=RT補正用_IS!$A$7,RT補正用_IS!$A$8,O15=RT補正用_IS!$A$8,RT補正用_IS!$A$9,O15=RT補正用_IS!$A$9,RT補正用_IS!$A$10,O15=RT補正用_IS!$A$10,RT補正用_IS!$A$11,O15=RT補正用_IS!$A$11,"-")</f>
        <v>Methamidophos-d6</v>
      </c>
      <c r="Q15" s="18" cm="1">
        <f t="array" ref="Q15">_xlfn.IFS(AND(O15&lt;&gt;"-",P15&lt;&gt;"-"),K15*AVERAGE(VLOOKUP(O15,テーブル3[],5,FALSE),VLOOKUP(P15,テーブル3[],5,FALSE)),AND(O15="-",P15&lt;&gt;"-"),K15*VLOOKUP(P15,テーブル3[],5,FALSE),AND(O15&lt;&gt;"-",P15="-"),K15*VLOOKUP(O15,テーブル3[],5,FALSE),AND(O15="-",P15="-"),VLOOKUP(C15,テーブル3[],4,FALSE))</f>
        <v>1.5818181818181816</v>
      </c>
      <c r="R15" s="1"/>
    </row>
    <row r="16" spans="1:18" x14ac:dyDescent="0.2">
      <c r="A16" s="1">
        <v>284</v>
      </c>
      <c r="B16" s="1" t="b">
        <v>0</v>
      </c>
      <c r="C16" s="1" t="s">
        <v>484</v>
      </c>
      <c r="D16" s="1" t="s">
        <v>488</v>
      </c>
      <c r="E16" s="1" t="s">
        <v>486</v>
      </c>
      <c r="F16" s="1" t="s">
        <v>3</v>
      </c>
      <c r="G16" s="1">
        <v>77.016800000000003</v>
      </c>
      <c r="H16" s="1"/>
      <c r="I16" s="1">
        <v>0.01</v>
      </c>
      <c r="J16" s="1" t="s">
        <v>4</v>
      </c>
      <c r="K16" s="14">
        <v>1.4</v>
      </c>
      <c r="L16" s="1" t="s">
        <v>13</v>
      </c>
      <c r="M16" s="1" t="s">
        <v>6</v>
      </c>
      <c r="N16" s="6" t="s">
        <v>630</v>
      </c>
      <c r="O16" s="1" t="str" cm="1">
        <f t="array" ref="O16">_xlfn.IFS(K16&lt;RT補正用_IS!$C$3,"-",
AND(K16&gt;RT補正用_IS!$C$3,K16&lt;RT補正用_IS!$C$5),RT補正用_IS!$A$3,
AND(K16&gt;RT補正用_IS!$C$5,K16&lt;RT補正用_IS!$C$6),RT補正用_IS!$A$5,
AND(K16&gt;RT補正用_IS!$C$6,K16&lt;RT補正用_IS!$C$7),RT補正用_IS!$A$6,
AND(K16&gt;RT補正用_IS!$C$7,K16&lt;RT補正用_IS!$C$8),RT補正用_IS!$A$7,
AND(K16&gt;RT補正用_IS!$C$8,K16&lt;RT補正用_IS!$C$9),RT補正用_IS!$A$8,
AND(K16&gt;RT補正用_IS!$C$9,K16&lt;RT補正用_IS!$C$10),RT補正用_IS!$A$9,
AND(K16&gt;RT補正用_IS!$C$10,K16&lt;RT補正用_IS!$C$11),RT補正用_IS!$A$10,
K16&gt;RT補正用_IS!$C$11,RT補正用_IS!$A$11)</f>
        <v>-</v>
      </c>
      <c r="P16" s="1" t="str" cm="1">
        <f t="array" ref="P16">_xlfn.IFS(O16="-",RT補正用_IS!$A$3, O16=RT補正用_IS!$A$3,RT補正用_IS!$A$5,O16=RT補正用_IS!$A$5,RT補正用_IS!$A$6,O16=RT補正用_IS!$A$6,RT補正用_IS!$A$7,O16=RT補正用_IS!$A$7,RT補正用_IS!$A$8,O16=RT補正用_IS!$A$8,RT補正用_IS!$A$9,O16=RT補正用_IS!$A$9,RT補正用_IS!$A$10,O16=RT補正用_IS!$A$10,RT補正用_IS!$A$11,O16=RT補正用_IS!$A$11,"-")</f>
        <v>Methamidophos-d6</v>
      </c>
      <c r="Q16" s="18" cm="1">
        <f t="array" ref="Q16">_xlfn.IFS(AND(O16&lt;&gt;"-",P16&lt;&gt;"-"),K16*AVERAGE(VLOOKUP(O16,テーブル3[],5,FALSE),VLOOKUP(P16,テーブル3[],5,FALSE)),AND(O16="-",P16&lt;&gt;"-"),K16*VLOOKUP(P16,テーブル3[],5,FALSE),AND(O16&lt;&gt;"-",P16="-"),K16*VLOOKUP(O16,テーブル3[],5,FALSE),AND(O16="-",P16="-"),VLOOKUP(C16,テーブル3[],4,FALSE))</f>
        <v>1.5818181818181816</v>
      </c>
      <c r="R16" s="1"/>
    </row>
    <row r="17" spans="1:18" x14ac:dyDescent="0.2">
      <c r="A17" s="1">
        <v>270</v>
      </c>
      <c r="B17" s="1" t="b">
        <v>0</v>
      </c>
      <c r="C17" s="1" t="s">
        <v>465</v>
      </c>
      <c r="D17" s="1" t="s">
        <v>466</v>
      </c>
      <c r="E17" s="1" t="s">
        <v>467</v>
      </c>
      <c r="F17" s="1" t="s">
        <v>3</v>
      </c>
      <c r="G17" s="1">
        <v>80.049480000000003</v>
      </c>
      <c r="H17" s="1"/>
      <c r="I17" s="1">
        <v>0.01</v>
      </c>
      <c r="J17" s="1" t="s">
        <v>4</v>
      </c>
      <c r="K17" s="14">
        <v>7.1470000000000002</v>
      </c>
      <c r="L17" s="1" t="s">
        <v>13</v>
      </c>
      <c r="M17" s="1" t="s">
        <v>6</v>
      </c>
      <c r="N17" s="6" t="s">
        <v>630</v>
      </c>
      <c r="O17" s="1" t="str" cm="1">
        <f t="array" ref="O17">_xlfn.IFS(K17&lt;RT補正用_IS!$C$3,"-",
AND(K17&gt;RT補正用_IS!$C$3,K17&lt;RT補正用_IS!$C$5),RT補正用_IS!$A$3,
AND(K17&gt;RT補正用_IS!$C$5,K17&lt;RT補正用_IS!$C$6),RT補正用_IS!$A$5,
AND(K17&gt;RT補正用_IS!$C$6,K17&lt;RT補正用_IS!$C$7),RT補正用_IS!$A$6,
AND(K17&gt;RT補正用_IS!$C$7,K17&lt;RT補正用_IS!$C$8),RT補正用_IS!$A$7,
AND(K17&gt;RT補正用_IS!$C$8,K17&lt;RT補正用_IS!$C$9),RT補正用_IS!$A$8,
AND(K17&gt;RT補正用_IS!$C$9,K17&lt;RT補正用_IS!$C$10),RT補正用_IS!$A$9,
AND(K17&gt;RT補正用_IS!$C$10,K17&lt;RT補正用_IS!$C$11),RT補正用_IS!$A$10,
K17&gt;RT補正用_IS!$C$11,RT補正用_IS!$A$11)</f>
        <v>Methamidophos-d6</v>
      </c>
      <c r="P17" s="1" t="str" cm="1">
        <f t="array" ref="P17">_xlfn.IFS(O17="-",RT補正用_IS!$A$3, O17=RT補正用_IS!$A$3,RT補正用_IS!$A$5,O17=RT補正用_IS!$A$5,RT補正用_IS!$A$6,O17=RT補正用_IS!$A$6,RT補正用_IS!$A$7,O17=RT補正用_IS!$A$7,RT補正用_IS!$A$8,O17=RT補正用_IS!$A$8,RT補正用_IS!$A$9,O17=RT補正用_IS!$A$9,RT補正用_IS!$A$10,O17=RT補正用_IS!$A$10,RT補正用_IS!$A$11,O17=RT補正用_IS!$A$11,"-")</f>
        <v>Methomyl-d3</v>
      </c>
      <c r="Q17" s="18" cm="1">
        <f t="array" ref="Q17">_xlfn.IFS(AND(O17&lt;&gt;"-",P17&lt;&gt;"-"),K17*AVERAGE(VLOOKUP(O17,テーブル3[],5,FALSE),VLOOKUP(P17,テーブル3[],5,FALSE)),AND(O17="-",P17&lt;&gt;"-"),K17*VLOOKUP(P17,テーブル3[],5,FALSE),AND(O17&lt;&gt;"-",P17="-"),K17*VLOOKUP(O17,テーブル3[],5,FALSE),AND(O17="-",P17="-"),VLOOKUP(C17,テーブル3[],4,FALSE))</f>
        <v>7.7517798854688609</v>
      </c>
      <c r="R17" s="1"/>
    </row>
    <row r="18" spans="1:18" x14ac:dyDescent="0.2">
      <c r="A18" s="1">
        <v>271</v>
      </c>
      <c r="B18" s="1" t="b">
        <v>0</v>
      </c>
      <c r="C18" s="1" t="s">
        <v>465</v>
      </c>
      <c r="D18" s="1" t="s">
        <v>468</v>
      </c>
      <c r="E18" s="1" t="s">
        <v>467</v>
      </c>
      <c r="F18" s="1" t="s">
        <v>3</v>
      </c>
      <c r="G18" s="1">
        <v>80.049480000000003</v>
      </c>
      <c r="H18" s="1">
        <v>53.038580000000003</v>
      </c>
      <c r="I18" s="1">
        <v>0.01</v>
      </c>
      <c r="J18" s="1" t="s">
        <v>4</v>
      </c>
      <c r="K18" s="14">
        <v>7.1470000000000002</v>
      </c>
      <c r="L18" s="1" t="s">
        <v>13</v>
      </c>
      <c r="M18" s="1" t="s">
        <v>15</v>
      </c>
      <c r="N18" s="6" t="s">
        <v>630</v>
      </c>
      <c r="O18" s="1" t="str" cm="1">
        <f t="array" ref="O18">_xlfn.IFS(K18&lt;RT補正用_IS!$C$3,"-",
AND(K18&gt;RT補正用_IS!$C$3,K18&lt;RT補正用_IS!$C$5),RT補正用_IS!$A$3,
AND(K18&gt;RT補正用_IS!$C$5,K18&lt;RT補正用_IS!$C$6),RT補正用_IS!$A$5,
AND(K18&gt;RT補正用_IS!$C$6,K18&lt;RT補正用_IS!$C$7),RT補正用_IS!$A$6,
AND(K18&gt;RT補正用_IS!$C$7,K18&lt;RT補正用_IS!$C$8),RT補正用_IS!$A$7,
AND(K18&gt;RT補正用_IS!$C$8,K18&lt;RT補正用_IS!$C$9),RT補正用_IS!$A$8,
AND(K18&gt;RT補正用_IS!$C$9,K18&lt;RT補正用_IS!$C$10),RT補正用_IS!$A$9,
AND(K18&gt;RT補正用_IS!$C$10,K18&lt;RT補正用_IS!$C$11),RT補正用_IS!$A$10,
K18&gt;RT補正用_IS!$C$11,RT補正用_IS!$A$11)</f>
        <v>Methamidophos-d6</v>
      </c>
      <c r="P18" s="1" t="str" cm="1">
        <f t="array" ref="P18">_xlfn.IFS(O18="-",RT補正用_IS!$A$3, O18=RT補正用_IS!$A$3,RT補正用_IS!$A$5,O18=RT補正用_IS!$A$5,RT補正用_IS!$A$6,O18=RT補正用_IS!$A$6,RT補正用_IS!$A$7,O18=RT補正用_IS!$A$7,RT補正用_IS!$A$8,O18=RT補正用_IS!$A$8,RT補正用_IS!$A$9,O18=RT補正用_IS!$A$9,RT補正用_IS!$A$10,O18=RT補正用_IS!$A$10,RT補正用_IS!$A$11,O18=RT補正用_IS!$A$11,"-")</f>
        <v>Methomyl-d3</v>
      </c>
      <c r="Q18" s="18" cm="1">
        <f t="array" ref="Q18">_xlfn.IFS(AND(O18&lt;&gt;"-",P18&lt;&gt;"-"),K18*AVERAGE(VLOOKUP(O18,テーブル3[],5,FALSE),VLOOKUP(P18,テーブル3[],5,FALSE)),AND(O18="-",P18&lt;&gt;"-"),K18*VLOOKUP(P18,テーブル3[],5,FALSE),AND(O18&lt;&gt;"-",P18="-"),K18*VLOOKUP(O18,テーブル3[],5,FALSE),AND(O18="-",P18="-"),VLOOKUP(C18,テーブル3[],4,FALSE))</f>
        <v>7.7517798854688609</v>
      </c>
      <c r="R18" s="1"/>
    </row>
    <row r="19" spans="1:18" x14ac:dyDescent="0.2">
      <c r="A19" s="1">
        <v>272</v>
      </c>
      <c r="B19" s="1" t="b">
        <v>0</v>
      </c>
      <c r="C19" s="1" t="s">
        <v>465</v>
      </c>
      <c r="D19" s="1" t="s">
        <v>469</v>
      </c>
      <c r="E19" s="1" t="s">
        <v>467</v>
      </c>
      <c r="F19" s="1" t="s">
        <v>3</v>
      </c>
      <c r="G19" s="1">
        <v>80.049480000000003</v>
      </c>
      <c r="H19" s="1">
        <v>78.033829999999995</v>
      </c>
      <c r="I19" s="1">
        <v>0.01</v>
      </c>
      <c r="J19" s="1" t="s">
        <v>4</v>
      </c>
      <c r="K19" s="14">
        <v>7.1470000000000002</v>
      </c>
      <c r="L19" s="1" t="s">
        <v>13</v>
      </c>
      <c r="M19" s="1" t="s">
        <v>15</v>
      </c>
      <c r="N19" s="6" t="s">
        <v>630</v>
      </c>
      <c r="O19" s="1" t="str" cm="1">
        <f t="array" ref="O19">_xlfn.IFS(K19&lt;RT補正用_IS!$C$3,"-",
AND(K19&gt;RT補正用_IS!$C$3,K19&lt;RT補正用_IS!$C$5),RT補正用_IS!$A$3,
AND(K19&gt;RT補正用_IS!$C$5,K19&lt;RT補正用_IS!$C$6),RT補正用_IS!$A$5,
AND(K19&gt;RT補正用_IS!$C$6,K19&lt;RT補正用_IS!$C$7),RT補正用_IS!$A$6,
AND(K19&gt;RT補正用_IS!$C$7,K19&lt;RT補正用_IS!$C$8),RT補正用_IS!$A$7,
AND(K19&gt;RT補正用_IS!$C$8,K19&lt;RT補正用_IS!$C$9),RT補正用_IS!$A$8,
AND(K19&gt;RT補正用_IS!$C$9,K19&lt;RT補正用_IS!$C$10),RT補正用_IS!$A$9,
AND(K19&gt;RT補正用_IS!$C$10,K19&lt;RT補正用_IS!$C$11),RT補正用_IS!$A$10,
K19&gt;RT補正用_IS!$C$11,RT補正用_IS!$A$11)</f>
        <v>Methamidophos-d6</v>
      </c>
      <c r="P19" s="1" t="str" cm="1">
        <f t="array" ref="P19">_xlfn.IFS(O19="-",RT補正用_IS!$A$3, O19=RT補正用_IS!$A$3,RT補正用_IS!$A$5,O19=RT補正用_IS!$A$5,RT補正用_IS!$A$6,O19=RT補正用_IS!$A$6,RT補正用_IS!$A$7,O19=RT補正用_IS!$A$7,RT補正用_IS!$A$8,O19=RT補正用_IS!$A$8,RT補正用_IS!$A$9,O19=RT補正用_IS!$A$9,RT補正用_IS!$A$10,O19=RT補正用_IS!$A$10,RT補正用_IS!$A$11,O19=RT補正用_IS!$A$11,"-")</f>
        <v>Methomyl-d3</v>
      </c>
      <c r="Q19" s="18" cm="1">
        <f t="array" ref="Q19">_xlfn.IFS(AND(O19&lt;&gt;"-",P19&lt;&gt;"-"),K19*AVERAGE(VLOOKUP(O19,テーブル3[],5,FALSE),VLOOKUP(P19,テーブル3[],5,FALSE)),AND(O19="-",P19&lt;&gt;"-"),K19*VLOOKUP(P19,テーブル3[],5,FALSE),AND(O19&lt;&gt;"-",P19="-"),K19*VLOOKUP(O19,テーブル3[],5,FALSE),AND(O19="-",P19="-"),VLOOKUP(C19,テーブル3[],4,FALSE))</f>
        <v>7.7517798854688609</v>
      </c>
      <c r="R19" s="1"/>
    </row>
    <row r="20" spans="1:18" x14ac:dyDescent="0.2">
      <c r="A20" s="1">
        <v>220</v>
      </c>
      <c r="B20" s="1" t="b">
        <v>0</v>
      </c>
      <c r="C20" s="1" t="s">
        <v>388</v>
      </c>
      <c r="D20" s="1" t="s">
        <v>389</v>
      </c>
      <c r="E20" s="1" t="s">
        <v>390</v>
      </c>
      <c r="F20" s="1" t="s">
        <v>3</v>
      </c>
      <c r="G20" s="1">
        <v>87.044060000000002</v>
      </c>
      <c r="H20" s="1"/>
      <c r="I20" s="1">
        <v>0.01</v>
      </c>
      <c r="J20" s="1" t="s">
        <v>4</v>
      </c>
      <c r="K20" s="14">
        <v>22.963000000000001</v>
      </c>
      <c r="L20" s="1" t="s">
        <v>54</v>
      </c>
      <c r="M20" s="1" t="s">
        <v>6</v>
      </c>
      <c r="N20" s="6" t="s">
        <v>630</v>
      </c>
      <c r="O20" s="1" t="str" cm="1">
        <f t="array" ref="O20">_xlfn.IFS(K20&lt;RT補正用_IS!$C$3,"-",
AND(K20&gt;RT補正用_IS!$C$3,K20&lt;RT補正用_IS!$C$5),RT補正用_IS!$A$3,
AND(K20&gt;RT補正用_IS!$C$5,K20&lt;RT補正用_IS!$C$6),RT補正用_IS!$A$5,
AND(K20&gt;RT補正用_IS!$C$6,K20&lt;RT補正用_IS!$C$7),RT補正用_IS!$A$6,
AND(K20&gt;RT補正用_IS!$C$7,K20&lt;RT補正用_IS!$C$8),RT補正用_IS!$A$7,
AND(K20&gt;RT補正用_IS!$C$8,K20&lt;RT補正用_IS!$C$9),RT補正用_IS!$A$8,
AND(K20&gt;RT補正用_IS!$C$9,K20&lt;RT補正用_IS!$C$10),RT補正用_IS!$A$9,
AND(K20&gt;RT補正用_IS!$C$10,K20&lt;RT補正用_IS!$C$11),RT補正用_IS!$A$10,
K20&gt;RT補正用_IS!$C$11,RT補正用_IS!$A$11)</f>
        <v>Carbendazim-d4</v>
      </c>
      <c r="P20" s="1" t="str" cm="1">
        <f t="array" ref="P20">_xlfn.IFS(O20="-",RT補正用_IS!$A$3, O20=RT補正用_IS!$A$3,RT補正用_IS!$A$5,O20=RT補正用_IS!$A$5,RT補正用_IS!$A$6,O20=RT補正用_IS!$A$6,RT補正用_IS!$A$7,O20=RT補正用_IS!$A$7,RT補正用_IS!$A$8,O20=RT補正用_IS!$A$8,RT補正用_IS!$A$9,O20=RT補正用_IS!$A$9,RT補正用_IS!$A$10,O20=RT補正用_IS!$A$10,RT補正用_IS!$A$11,O20=RT補正用_IS!$A$11,"-")</f>
        <v>Pirimicarb-d6</v>
      </c>
      <c r="Q20" s="18" cm="1">
        <f t="array" ref="Q20">_xlfn.IFS(AND(O20&lt;&gt;"-",P20&lt;&gt;"-"),K20*AVERAGE(VLOOKUP(O20,テーブル3[],5,FALSE),VLOOKUP(P20,テーブル3[],5,FALSE)),AND(O20="-",P20&lt;&gt;"-"),K20*VLOOKUP(P20,テーブル3[],5,FALSE),AND(O20&lt;&gt;"-",P20="-"),K20*VLOOKUP(O20,テーブル3[],5,FALSE),AND(O20="-",P20="-"),VLOOKUP(C20,テーブル3[],4,FALSE))</f>
        <v>23.51337566744148</v>
      </c>
      <c r="R20" s="1"/>
    </row>
    <row r="21" spans="1:18" x14ac:dyDescent="0.2">
      <c r="A21" s="1">
        <v>221</v>
      </c>
      <c r="B21" s="1" t="b">
        <v>0</v>
      </c>
      <c r="C21" s="1" t="s">
        <v>388</v>
      </c>
      <c r="D21" s="1" t="s">
        <v>391</v>
      </c>
      <c r="E21" s="1" t="s">
        <v>390</v>
      </c>
      <c r="F21" s="1" t="s">
        <v>3</v>
      </c>
      <c r="G21" s="1">
        <v>87.044060000000002</v>
      </c>
      <c r="H21" s="1"/>
      <c r="I21" s="1">
        <v>0.01</v>
      </c>
      <c r="J21" s="1" t="s">
        <v>4</v>
      </c>
      <c r="K21" s="14">
        <v>22.963000000000001</v>
      </c>
      <c r="L21" s="1" t="s">
        <v>54</v>
      </c>
      <c r="M21" s="1" t="s">
        <v>6</v>
      </c>
      <c r="N21" s="6" t="s">
        <v>630</v>
      </c>
      <c r="O21" s="1" t="str" cm="1">
        <f t="array" ref="O21">_xlfn.IFS(K21&lt;RT補正用_IS!$C$3,"-",
AND(K21&gt;RT補正用_IS!$C$3,K21&lt;RT補正用_IS!$C$5),RT補正用_IS!$A$3,
AND(K21&gt;RT補正用_IS!$C$5,K21&lt;RT補正用_IS!$C$6),RT補正用_IS!$A$5,
AND(K21&gt;RT補正用_IS!$C$6,K21&lt;RT補正用_IS!$C$7),RT補正用_IS!$A$6,
AND(K21&gt;RT補正用_IS!$C$7,K21&lt;RT補正用_IS!$C$8),RT補正用_IS!$A$7,
AND(K21&gt;RT補正用_IS!$C$8,K21&lt;RT補正用_IS!$C$9),RT補正用_IS!$A$8,
AND(K21&gt;RT補正用_IS!$C$9,K21&lt;RT補正用_IS!$C$10),RT補正用_IS!$A$9,
AND(K21&gt;RT補正用_IS!$C$10,K21&lt;RT補正用_IS!$C$11),RT補正用_IS!$A$10,
K21&gt;RT補正用_IS!$C$11,RT補正用_IS!$A$11)</f>
        <v>Carbendazim-d4</v>
      </c>
      <c r="P21" s="1" t="str" cm="1">
        <f t="array" ref="P21">_xlfn.IFS(O21="-",RT補正用_IS!$A$3, O21=RT補正用_IS!$A$3,RT補正用_IS!$A$5,O21=RT補正用_IS!$A$5,RT補正用_IS!$A$6,O21=RT補正用_IS!$A$6,RT補正用_IS!$A$7,O21=RT補正用_IS!$A$7,RT補正用_IS!$A$8,O21=RT補正用_IS!$A$8,RT補正用_IS!$A$9,O21=RT補正用_IS!$A$9,RT補正用_IS!$A$10,O21=RT補正用_IS!$A$10,RT補正用_IS!$A$11,O21=RT補正用_IS!$A$11,"-")</f>
        <v>Pirimicarb-d6</v>
      </c>
      <c r="Q21" s="18" cm="1">
        <f t="array" ref="Q21">_xlfn.IFS(AND(O21&lt;&gt;"-",P21&lt;&gt;"-"),K21*AVERAGE(VLOOKUP(O21,テーブル3[],5,FALSE),VLOOKUP(P21,テーブル3[],5,FALSE)),AND(O21="-",P21&lt;&gt;"-"),K21*VLOOKUP(P21,テーブル3[],5,FALSE),AND(O21&lt;&gt;"-",P21="-"),K21*VLOOKUP(O21,テーブル3[],5,FALSE),AND(O21="-",P21="-"),VLOOKUP(C21,テーブル3[],4,FALSE))</f>
        <v>23.51337566744148</v>
      </c>
      <c r="R21" s="1"/>
    </row>
    <row r="22" spans="1:18" x14ac:dyDescent="0.2">
      <c r="A22" s="1">
        <v>222</v>
      </c>
      <c r="B22" s="1" t="b">
        <v>0</v>
      </c>
      <c r="C22" s="1" t="s">
        <v>388</v>
      </c>
      <c r="D22" s="1" t="s">
        <v>392</v>
      </c>
      <c r="E22" s="1" t="s">
        <v>390</v>
      </c>
      <c r="F22" s="1" t="s">
        <v>3</v>
      </c>
      <c r="G22" s="1">
        <v>87.044060000000002</v>
      </c>
      <c r="H22" s="1"/>
      <c r="I22" s="1">
        <v>0.01</v>
      </c>
      <c r="J22" s="1" t="s">
        <v>4</v>
      </c>
      <c r="K22" s="14">
        <v>22.963000000000001</v>
      </c>
      <c r="L22" s="1" t="s">
        <v>54</v>
      </c>
      <c r="M22" s="1" t="s">
        <v>6</v>
      </c>
      <c r="N22" s="6" t="s">
        <v>630</v>
      </c>
      <c r="O22" s="1" t="str" cm="1">
        <f t="array" ref="O22">_xlfn.IFS(K22&lt;RT補正用_IS!$C$3,"-",
AND(K22&gt;RT補正用_IS!$C$3,K22&lt;RT補正用_IS!$C$5),RT補正用_IS!$A$3,
AND(K22&gt;RT補正用_IS!$C$5,K22&lt;RT補正用_IS!$C$6),RT補正用_IS!$A$5,
AND(K22&gt;RT補正用_IS!$C$6,K22&lt;RT補正用_IS!$C$7),RT補正用_IS!$A$6,
AND(K22&gt;RT補正用_IS!$C$7,K22&lt;RT補正用_IS!$C$8),RT補正用_IS!$A$7,
AND(K22&gt;RT補正用_IS!$C$8,K22&lt;RT補正用_IS!$C$9),RT補正用_IS!$A$8,
AND(K22&gt;RT補正用_IS!$C$9,K22&lt;RT補正用_IS!$C$10),RT補正用_IS!$A$9,
AND(K22&gt;RT補正用_IS!$C$10,K22&lt;RT補正用_IS!$C$11),RT補正用_IS!$A$10,
K22&gt;RT補正用_IS!$C$11,RT補正用_IS!$A$11)</f>
        <v>Carbendazim-d4</v>
      </c>
      <c r="P22" s="1" t="str" cm="1">
        <f t="array" ref="P22">_xlfn.IFS(O22="-",RT補正用_IS!$A$3, O22=RT補正用_IS!$A$3,RT補正用_IS!$A$5,O22=RT補正用_IS!$A$5,RT補正用_IS!$A$6,O22=RT補正用_IS!$A$6,RT補正用_IS!$A$7,O22=RT補正用_IS!$A$7,RT補正用_IS!$A$8,O22=RT補正用_IS!$A$8,RT補正用_IS!$A$9,O22=RT補正用_IS!$A$9,RT補正用_IS!$A$10,O22=RT補正用_IS!$A$10,RT補正用_IS!$A$11,O22=RT補正用_IS!$A$11,"-")</f>
        <v>Pirimicarb-d6</v>
      </c>
      <c r="Q22" s="18" cm="1">
        <f t="array" ref="Q22">_xlfn.IFS(AND(O22&lt;&gt;"-",P22&lt;&gt;"-"),K22*AVERAGE(VLOOKUP(O22,テーブル3[],5,FALSE),VLOOKUP(P22,テーブル3[],5,FALSE)),AND(O22="-",P22&lt;&gt;"-"),K22*VLOOKUP(P22,テーブル3[],5,FALSE),AND(O22&lt;&gt;"-",P22="-"),K22*VLOOKUP(O22,テーブル3[],5,FALSE),AND(O22="-",P22="-"),VLOOKUP(C22,テーブル3[],4,FALSE))</f>
        <v>23.51337566744148</v>
      </c>
      <c r="R22" s="1"/>
    </row>
    <row r="23" spans="1:18" x14ac:dyDescent="0.2">
      <c r="A23" s="1">
        <v>176</v>
      </c>
      <c r="B23" s="1" t="b">
        <v>0</v>
      </c>
      <c r="C23" s="1" t="s">
        <v>316</v>
      </c>
      <c r="D23" s="1" t="s">
        <v>317</v>
      </c>
      <c r="E23" s="1" t="s">
        <v>318</v>
      </c>
      <c r="F23" s="1" t="s">
        <v>3</v>
      </c>
      <c r="G23" s="1">
        <v>88.075689999999994</v>
      </c>
      <c r="H23" s="1"/>
      <c r="I23" s="1">
        <v>0.01</v>
      </c>
      <c r="J23" s="1" t="s">
        <v>4</v>
      </c>
      <c r="K23" s="14">
        <v>1.4</v>
      </c>
      <c r="L23" s="1" t="s">
        <v>13</v>
      </c>
      <c r="M23" s="1" t="s">
        <v>6</v>
      </c>
      <c r="N23" s="6" t="s">
        <v>630</v>
      </c>
      <c r="O23" s="1" t="str" cm="1">
        <f t="array" ref="O23">_xlfn.IFS(K23&lt;RT補正用_IS!$C$3,"-",
AND(K23&gt;RT補正用_IS!$C$3,K23&lt;RT補正用_IS!$C$5),RT補正用_IS!$A$3,
AND(K23&gt;RT補正用_IS!$C$5,K23&lt;RT補正用_IS!$C$6),RT補正用_IS!$A$5,
AND(K23&gt;RT補正用_IS!$C$6,K23&lt;RT補正用_IS!$C$7),RT補正用_IS!$A$6,
AND(K23&gt;RT補正用_IS!$C$7,K23&lt;RT補正用_IS!$C$8),RT補正用_IS!$A$7,
AND(K23&gt;RT補正用_IS!$C$8,K23&lt;RT補正用_IS!$C$9),RT補正用_IS!$A$8,
AND(K23&gt;RT補正用_IS!$C$9,K23&lt;RT補正用_IS!$C$10),RT補正用_IS!$A$9,
AND(K23&gt;RT補正用_IS!$C$10,K23&lt;RT補正用_IS!$C$11),RT補正用_IS!$A$10,
K23&gt;RT補正用_IS!$C$11,RT補正用_IS!$A$11)</f>
        <v>-</v>
      </c>
      <c r="P23" s="1" t="str" cm="1">
        <f t="array" ref="P23">_xlfn.IFS(O23="-",RT補正用_IS!$A$3, O23=RT補正用_IS!$A$3,RT補正用_IS!$A$5,O23=RT補正用_IS!$A$5,RT補正用_IS!$A$6,O23=RT補正用_IS!$A$6,RT補正用_IS!$A$7,O23=RT補正用_IS!$A$7,RT補正用_IS!$A$8,O23=RT補正用_IS!$A$8,RT補正用_IS!$A$9,O23=RT補正用_IS!$A$9,RT補正用_IS!$A$10,O23=RT補正用_IS!$A$10,RT補正用_IS!$A$11,O23=RT補正用_IS!$A$11,"-")</f>
        <v>Methamidophos-d6</v>
      </c>
      <c r="Q23" s="18" cm="1">
        <f t="array" ref="Q23">_xlfn.IFS(AND(O23&lt;&gt;"-",P23&lt;&gt;"-"),K23*AVERAGE(VLOOKUP(O23,テーブル3[],5,FALSE),VLOOKUP(P23,テーブル3[],5,FALSE)),AND(O23="-",P23&lt;&gt;"-"),K23*VLOOKUP(P23,テーブル3[],5,FALSE),AND(O23&lt;&gt;"-",P23="-"),K23*VLOOKUP(O23,テーブル3[],5,FALSE),AND(O23="-",P23="-"),VLOOKUP(C23,テーブル3[],4,FALSE))</f>
        <v>1.5818181818181816</v>
      </c>
      <c r="R23" s="1"/>
    </row>
    <row r="24" spans="1:18" x14ac:dyDescent="0.2">
      <c r="A24" s="1">
        <v>177</v>
      </c>
      <c r="B24" s="1" t="b">
        <v>0</v>
      </c>
      <c r="C24" s="1" t="s">
        <v>316</v>
      </c>
      <c r="D24" s="1" t="s">
        <v>319</v>
      </c>
      <c r="E24" s="1" t="s">
        <v>318</v>
      </c>
      <c r="F24" s="1" t="s">
        <v>3</v>
      </c>
      <c r="G24" s="1">
        <v>88.075689999999994</v>
      </c>
      <c r="H24" s="1">
        <v>70.065129999999996</v>
      </c>
      <c r="I24" s="1">
        <v>0.01</v>
      </c>
      <c r="J24" s="1" t="s">
        <v>4</v>
      </c>
      <c r="K24" s="14">
        <v>1.4</v>
      </c>
      <c r="L24" s="1" t="s">
        <v>13</v>
      </c>
      <c r="M24" s="1" t="s">
        <v>15</v>
      </c>
      <c r="N24" s="6" t="s">
        <v>630</v>
      </c>
      <c r="O24" s="1" t="str" cm="1">
        <f t="array" ref="O24">_xlfn.IFS(K24&lt;RT補正用_IS!$C$3,"-",
AND(K24&gt;RT補正用_IS!$C$3,K24&lt;RT補正用_IS!$C$5),RT補正用_IS!$A$3,
AND(K24&gt;RT補正用_IS!$C$5,K24&lt;RT補正用_IS!$C$6),RT補正用_IS!$A$5,
AND(K24&gt;RT補正用_IS!$C$6,K24&lt;RT補正用_IS!$C$7),RT補正用_IS!$A$6,
AND(K24&gt;RT補正用_IS!$C$7,K24&lt;RT補正用_IS!$C$8),RT補正用_IS!$A$7,
AND(K24&gt;RT補正用_IS!$C$8,K24&lt;RT補正用_IS!$C$9),RT補正用_IS!$A$8,
AND(K24&gt;RT補正用_IS!$C$9,K24&lt;RT補正用_IS!$C$10),RT補正用_IS!$A$9,
AND(K24&gt;RT補正用_IS!$C$10,K24&lt;RT補正用_IS!$C$11),RT補正用_IS!$A$10,
K24&gt;RT補正用_IS!$C$11,RT補正用_IS!$A$11)</f>
        <v>-</v>
      </c>
      <c r="P24" s="1" t="str" cm="1">
        <f t="array" ref="P24">_xlfn.IFS(O24="-",RT補正用_IS!$A$3, O24=RT補正用_IS!$A$3,RT補正用_IS!$A$5,O24=RT補正用_IS!$A$5,RT補正用_IS!$A$6,O24=RT補正用_IS!$A$6,RT補正用_IS!$A$7,O24=RT補正用_IS!$A$7,RT補正用_IS!$A$8,O24=RT補正用_IS!$A$8,RT補正用_IS!$A$9,O24=RT補正用_IS!$A$9,RT補正用_IS!$A$10,O24=RT補正用_IS!$A$10,RT補正用_IS!$A$11,O24=RT補正用_IS!$A$11,"-")</f>
        <v>Methamidophos-d6</v>
      </c>
      <c r="Q24" s="18" cm="1">
        <f t="array" ref="Q24">_xlfn.IFS(AND(O24&lt;&gt;"-",P24&lt;&gt;"-"),K24*AVERAGE(VLOOKUP(O24,テーブル3[],5,FALSE),VLOOKUP(P24,テーブル3[],5,FALSE)),AND(O24="-",P24&lt;&gt;"-"),K24*VLOOKUP(P24,テーブル3[],5,FALSE),AND(O24&lt;&gt;"-",P24="-"),K24*VLOOKUP(O24,テーブル3[],5,FALSE),AND(O24="-",P24="-"),VLOOKUP(C24,テーブル3[],4,FALSE))</f>
        <v>1.5818181818181816</v>
      </c>
      <c r="R24" s="1"/>
    </row>
    <row r="25" spans="1:18" x14ac:dyDescent="0.2">
      <c r="A25" s="1">
        <v>178</v>
      </c>
      <c r="B25" s="1" t="b">
        <v>0</v>
      </c>
      <c r="C25" s="1" t="s">
        <v>316</v>
      </c>
      <c r="D25" s="1" t="s">
        <v>320</v>
      </c>
      <c r="E25" s="1" t="s">
        <v>318</v>
      </c>
      <c r="F25" s="1" t="s">
        <v>3</v>
      </c>
      <c r="G25" s="1">
        <v>88.075689999999994</v>
      </c>
      <c r="H25" s="1">
        <v>56.049480000000003</v>
      </c>
      <c r="I25" s="1">
        <v>0.01</v>
      </c>
      <c r="J25" s="1" t="s">
        <v>4</v>
      </c>
      <c r="K25" s="14">
        <v>1.4</v>
      </c>
      <c r="L25" s="1" t="s">
        <v>13</v>
      </c>
      <c r="M25" s="1" t="s">
        <v>15</v>
      </c>
      <c r="N25" s="6" t="s">
        <v>630</v>
      </c>
      <c r="O25" s="1" t="str" cm="1">
        <f t="array" ref="O25">_xlfn.IFS(K25&lt;RT補正用_IS!$C$3,"-",
AND(K25&gt;RT補正用_IS!$C$3,K25&lt;RT補正用_IS!$C$5),RT補正用_IS!$A$3,
AND(K25&gt;RT補正用_IS!$C$5,K25&lt;RT補正用_IS!$C$6),RT補正用_IS!$A$5,
AND(K25&gt;RT補正用_IS!$C$6,K25&lt;RT補正用_IS!$C$7),RT補正用_IS!$A$6,
AND(K25&gt;RT補正用_IS!$C$7,K25&lt;RT補正用_IS!$C$8),RT補正用_IS!$A$7,
AND(K25&gt;RT補正用_IS!$C$8,K25&lt;RT補正用_IS!$C$9),RT補正用_IS!$A$8,
AND(K25&gt;RT補正用_IS!$C$9,K25&lt;RT補正用_IS!$C$10),RT補正用_IS!$A$9,
AND(K25&gt;RT補正用_IS!$C$10,K25&lt;RT補正用_IS!$C$11),RT補正用_IS!$A$10,
K25&gt;RT補正用_IS!$C$11,RT補正用_IS!$A$11)</f>
        <v>-</v>
      </c>
      <c r="P25" s="1" t="str" cm="1">
        <f t="array" ref="P25">_xlfn.IFS(O25="-",RT補正用_IS!$A$3, O25=RT補正用_IS!$A$3,RT補正用_IS!$A$5,O25=RT補正用_IS!$A$5,RT補正用_IS!$A$6,O25=RT補正用_IS!$A$6,RT補正用_IS!$A$7,O25=RT補正用_IS!$A$7,RT補正用_IS!$A$8,O25=RT補正用_IS!$A$8,RT補正用_IS!$A$9,O25=RT補正用_IS!$A$9,RT補正用_IS!$A$10,O25=RT補正用_IS!$A$10,RT補正用_IS!$A$11,O25=RT補正用_IS!$A$11,"-")</f>
        <v>Methamidophos-d6</v>
      </c>
      <c r="Q25" s="18" cm="1">
        <f t="array" ref="Q25">_xlfn.IFS(AND(O25&lt;&gt;"-",P25&lt;&gt;"-"),K25*AVERAGE(VLOOKUP(O25,テーブル3[],5,FALSE),VLOOKUP(P25,テーブル3[],5,FALSE)),AND(O25="-",P25&lt;&gt;"-"),K25*VLOOKUP(P25,テーブル3[],5,FALSE),AND(O25&lt;&gt;"-",P25="-"),K25*VLOOKUP(O25,テーブル3[],5,FALSE),AND(O25="-",P25="-"),VLOOKUP(C25,テーブル3[],4,FALSE))</f>
        <v>1.5818181818181816</v>
      </c>
      <c r="R25" s="1"/>
    </row>
    <row r="26" spans="1:18" x14ac:dyDescent="0.2">
      <c r="A26" s="1">
        <v>247</v>
      </c>
      <c r="B26" s="1" t="b">
        <v>0</v>
      </c>
      <c r="C26" s="1" t="s">
        <v>432</v>
      </c>
      <c r="D26" s="1" t="s">
        <v>433</v>
      </c>
      <c r="E26" s="1" t="s">
        <v>318</v>
      </c>
      <c r="F26" s="1" t="s">
        <v>3</v>
      </c>
      <c r="G26" s="1">
        <v>88.075689999999994</v>
      </c>
      <c r="H26" s="1"/>
      <c r="I26" s="1">
        <v>0.01</v>
      </c>
      <c r="J26" s="1" t="s">
        <v>4</v>
      </c>
      <c r="K26" s="1">
        <v>5.03</v>
      </c>
      <c r="L26" s="1" t="s">
        <v>13</v>
      </c>
      <c r="M26" s="1" t="s">
        <v>6</v>
      </c>
      <c r="N26" s="6" t="s">
        <v>630</v>
      </c>
      <c r="O26" s="1" t="str" cm="1">
        <f t="array" ref="O26">_xlfn.IFS(K26&lt;RT補正用_IS!$C$3,"-",
AND(K26&gt;RT補正用_IS!$C$3,K26&lt;RT補正用_IS!$C$5),RT補正用_IS!$A$3,
AND(K26&gt;RT補正用_IS!$C$5,K26&lt;RT補正用_IS!$C$6),RT補正用_IS!$A$5,
AND(K26&gt;RT補正用_IS!$C$6,K26&lt;RT補正用_IS!$C$7),RT補正用_IS!$A$6,
AND(K26&gt;RT補正用_IS!$C$7,K26&lt;RT補正用_IS!$C$8),RT補正用_IS!$A$7,
AND(K26&gt;RT補正用_IS!$C$8,K26&lt;RT補正用_IS!$C$9),RT補正用_IS!$A$8,
AND(K26&gt;RT補正用_IS!$C$9,K26&lt;RT補正用_IS!$C$10),RT補正用_IS!$A$9,
AND(K26&gt;RT補正用_IS!$C$10,K26&lt;RT補正用_IS!$C$11),RT補正用_IS!$A$10,
K26&gt;RT補正用_IS!$C$11,RT補正用_IS!$A$11)</f>
        <v>Methamidophos-d6</v>
      </c>
      <c r="P26" s="1" t="str" cm="1">
        <f t="array" ref="P26">_xlfn.IFS(O26="-",RT補正用_IS!$A$3, O26=RT補正用_IS!$A$3,RT補正用_IS!$A$5,O26=RT補正用_IS!$A$5,RT補正用_IS!$A$6,O26=RT補正用_IS!$A$6,RT補正用_IS!$A$7,O26=RT補正用_IS!$A$7,RT補正用_IS!$A$8,O26=RT補正用_IS!$A$8,RT補正用_IS!$A$9,O26=RT補正用_IS!$A$9,RT補正用_IS!$A$10,O26=RT補正用_IS!$A$10,RT補正用_IS!$A$11,O26=RT補正用_IS!$A$11,"-")</f>
        <v>Methomyl-d3</v>
      </c>
      <c r="Q26" s="18" cm="1">
        <f t="array" ref="Q26">_xlfn.IFS(AND(O26&lt;&gt;"-",P26&lt;&gt;"-"),K26*AVERAGE(VLOOKUP(O26,テーブル3[],5,FALSE),VLOOKUP(P26,テーブル3[],5,FALSE)),AND(O26="-",P26&lt;&gt;"-"),K26*VLOOKUP(P26,テーブル3[],5,FALSE),AND(O26&lt;&gt;"-",P26="-"),K26*VLOOKUP(O26,テーブル3[],5,FALSE),AND(O26="-",P26="-"),VLOOKUP(C26,テーブル3[],4,FALSE))</f>
        <v>5.4556391246548728</v>
      </c>
      <c r="R26" s="1"/>
    </row>
    <row r="27" spans="1:18" x14ac:dyDescent="0.2">
      <c r="A27" s="1">
        <v>248</v>
      </c>
      <c r="B27" s="1" t="b">
        <v>0</v>
      </c>
      <c r="C27" s="1" t="s">
        <v>432</v>
      </c>
      <c r="D27" s="1" t="s">
        <v>434</v>
      </c>
      <c r="E27" s="1" t="s">
        <v>318</v>
      </c>
      <c r="F27" s="1" t="s">
        <v>3</v>
      </c>
      <c r="G27" s="1">
        <v>88.075689999999994</v>
      </c>
      <c r="H27" s="1">
        <v>56.049480000000003</v>
      </c>
      <c r="I27" s="1">
        <v>0.01</v>
      </c>
      <c r="J27" s="1" t="s">
        <v>4</v>
      </c>
      <c r="K27" s="1">
        <v>5.03</v>
      </c>
      <c r="L27" s="1" t="s">
        <v>13</v>
      </c>
      <c r="M27" s="1" t="s">
        <v>15</v>
      </c>
      <c r="N27" s="6" t="s">
        <v>630</v>
      </c>
      <c r="O27" s="1" t="str" cm="1">
        <f t="array" ref="O27">_xlfn.IFS(K27&lt;RT補正用_IS!$C$3,"-",
AND(K27&gt;RT補正用_IS!$C$3,K27&lt;RT補正用_IS!$C$5),RT補正用_IS!$A$3,
AND(K27&gt;RT補正用_IS!$C$5,K27&lt;RT補正用_IS!$C$6),RT補正用_IS!$A$5,
AND(K27&gt;RT補正用_IS!$C$6,K27&lt;RT補正用_IS!$C$7),RT補正用_IS!$A$6,
AND(K27&gt;RT補正用_IS!$C$7,K27&lt;RT補正用_IS!$C$8),RT補正用_IS!$A$7,
AND(K27&gt;RT補正用_IS!$C$8,K27&lt;RT補正用_IS!$C$9),RT補正用_IS!$A$8,
AND(K27&gt;RT補正用_IS!$C$9,K27&lt;RT補正用_IS!$C$10),RT補正用_IS!$A$9,
AND(K27&gt;RT補正用_IS!$C$10,K27&lt;RT補正用_IS!$C$11),RT補正用_IS!$A$10,
K27&gt;RT補正用_IS!$C$11,RT補正用_IS!$A$11)</f>
        <v>Methamidophos-d6</v>
      </c>
      <c r="P27" s="1" t="str" cm="1">
        <f t="array" ref="P27">_xlfn.IFS(O27="-",RT補正用_IS!$A$3, O27=RT補正用_IS!$A$3,RT補正用_IS!$A$5,O27=RT補正用_IS!$A$5,RT補正用_IS!$A$6,O27=RT補正用_IS!$A$6,RT補正用_IS!$A$7,O27=RT補正用_IS!$A$7,RT補正用_IS!$A$8,O27=RT補正用_IS!$A$8,RT補正用_IS!$A$9,O27=RT補正用_IS!$A$9,RT補正用_IS!$A$10,O27=RT補正用_IS!$A$10,RT補正用_IS!$A$11,O27=RT補正用_IS!$A$11,"-")</f>
        <v>Methomyl-d3</v>
      </c>
      <c r="Q27" s="18" cm="1">
        <f t="array" ref="Q27">_xlfn.IFS(AND(O27&lt;&gt;"-",P27&lt;&gt;"-"),K27*AVERAGE(VLOOKUP(O27,テーブル3[],5,FALSE),VLOOKUP(P27,テーブル3[],5,FALSE)),AND(O27="-",P27&lt;&gt;"-"),K27*VLOOKUP(P27,テーブル3[],5,FALSE),AND(O27&lt;&gt;"-",P27="-"),K27*VLOOKUP(O27,テーブル3[],5,FALSE),AND(O27="-",P27="-"),VLOOKUP(C27,テーブル3[],4,FALSE))</f>
        <v>5.4556391246548728</v>
      </c>
      <c r="R27" s="1"/>
    </row>
    <row r="28" spans="1:18" x14ac:dyDescent="0.2">
      <c r="A28" s="1">
        <v>249</v>
      </c>
      <c r="B28" s="1" t="b">
        <v>0</v>
      </c>
      <c r="C28" s="1" t="s">
        <v>432</v>
      </c>
      <c r="D28" s="1" t="s">
        <v>435</v>
      </c>
      <c r="E28" s="1" t="s">
        <v>318</v>
      </c>
      <c r="F28" s="1" t="s">
        <v>3</v>
      </c>
      <c r="G28" s="1">
        <v>88.075689999999994</v>
      </c>
      <c r="H28" s="1">
        <v>58.028739999999999</v>
      </c>
      <c r="I28" s="1">
        <v>0.01</v>
      </c>
      <c r="J28" s="1" t="s">
        <v>4</v>
      </c>
      <c r="K28" s="1">
        <v>5.03</v>
      </c>
      <c r="L28" s="1" t="s">
        <v>13</v>
      </c>
      <c r="M28" s="1" t="s">
        <v>15</v>
      </c>
      <c r="N28" s="6" t="s">
        <v>630</v>
      </c>
      <c r="O28" s="1" t="str" cm="1">
        <f t="array" ref="O28">_xlfn.IFS(K28&lt;RT補正用_IS!$C$3,"-",
AND(K28&gt;RT補正用_IS!$C$3,K28&lt;RT補正用_IS!$C$5),RT補正用_IS!$A$3,
AND(K28&gt;RT補正用_IS!$C$5,K28&lt;RT補正用_IS!$C$6),RT補正用_IS!$A$5,
AND(K28&gt;RT補正用_IS!$C$6,K28&lt;RT補正用_IS!$C$7),RT補正用_IS!$A$6,
AND(K28&gt;RT補正用_IS!$C$7,K28&lt;RT補正用_IS!$C$8),RT補正用_IS!$A$7,
AND(K28&gt;RT補正用_IS!$C$8,K28&lt;RT補正用_IS!$C$9),RT補正用_IS!$A$8,
AND(K28&gt;RT補正用_IS!$C$9,K28&lt;RT補正用_IS!$C$10),RT補正用_IS!$A$9,
AND(K28&gt;RT補正用_IS!$C$10,K28&lt;RT補正用_IS!$C$11),RT補正用_IS!$A$10,
K28&gt;RT補正用_IS!$C$11,RT補正用_IS!$A$11)</f>
        <v>Methamidophos-d6</v>
      </c>
      <c r="P28" s="1" t="str" cm="1">
        <f t="array" ref="P28">_xlfn.IFS(O28="-",RT補正用_IS!$A$3, O28=RT補正用_IS!$A$3,RT補正用_IS!$A$5,O28=RT補正用_IS!$A$5,RT補正用_IS!$A$6,O28=RT補正用_IS!$A$6,RT補正用_IS!$A$7,O28=RT補正用_IS!$A$7,RT補正用_IS!$A$8,O28=RT補正用_IS!$A$8,RT補正用_IS!$A$9,O28=RT補正用_IS!$A$9,RT補正用_IS!$A$10,O28=RT補正用_IS!$A$10,RT補正用_IS!$A$11,O28=RT補正用_IS!$A$11,"-")</f>
        <v>Methomyl-d3</v>
      </c>
      <c r="Q28" s="18" cm="1">
        <f t="array" ref="Q28">_xlfn.IFS(AND(O28&lt;&gt;"-",P28&lt;&gt;"-"),K28*AVERAGE(VLOOKUP(O28,テーブル3[],5,FALSE),VLOOKUP(P28,テーブル3[],5,FALSE)),AND(O28="-",P28&lt;&gt;"-"),K28*VLOOKUP(P28,テーブル3[],5,FALSE),AND(O28&lt;&gt;"-",P28="-"),K28*VLOOKUP(O28,テーブル3[],5,FALSE),AND(O28="-",P28="-"),VLOOKUP(C28,テーブル3[],4,FALSE))</f>
        <v>5.4556391246548728</v>
      </c>
      <c r="R28" s="1"/>
    </row>
    <row r="29" spans="1:18" x14ac:dyDescent="0.2">
      <c r="A29" s="1">
        <v>173</v>
      </c>
      <c r="B29" s="1" t="b">
        <v>0</v>
      </c>
      <c r="C29" s="1" t="s">
        <v>311</v>
      </c>
      <c r="D29" s="1" t="s">
        <v>312</v>
      </c>
      <c r="E29" s="1" t="s">
        <v>313</v>
      </c>
      <c r="F29" s="1" t="s">
        <v>3</v>
      </c>
      <c r="G29" s="1">
        <v>95.060370000000006</v>
      </c>
      <c r="H29" s="1"/>
      <c r="I29" s="1">
        <v>0.01</v>
      </c>
      <c r="J29" s="1" t="s">
        <v>4</v>
      </c>
      <c r="K29" s="14">
        <v>7.1</v>
      </c>
      <c r="L29" s="1" t="s">
        <v>13</v>
      </c>
      <c r="M29" s="1" t="s">
        <v>6</v>
      </c>
      <c r="N29" s="6" t="s">
        <v>630</v>
      </c>
      <c r="O29" s="1" t="str" cm="1">
        <f t="array" ref="O29">_xlfn.IFS(K29&lt;RT補正用_IS!$C$3,"-",
AND(K29&gt;RT補正用_IS!$C$3,K29&lt;RT補正用_IS!$C$5),RT補正用_IS!$A$3,
AND(K29&gt;RT補正用_IS!$C$5,K29&lt;RT補正用_IS!$C$6),RT補正用_IS!$A$5,
AND(K29&gt;RT補正用_IS!$C$6,K29&lt;RT補正用_IS!$C$7),RT補正用_IS!$A$6,
AND(K29&gt;RT補正用_IS!$C$7,K29&lt;RT補正用_IS!$C$8),RT補正用_IS!$A$7,
AND(K29&gt;RT補正用_IS!$C$8,K29&lt;RT補正用_IS!$C$9),RT補正用_IS!$A$8,
AND(K29&gt;RT補正用_IS!$C$9,K29&lt;RT補正用_IS!$C$10),RT補正用_IS!$A$9,
AND(K29&gt;RT補正用_IS!$C$10,K29&lt;RT補正用_IS!$C$11),RT補正用_IS!$A$10,
K29&gt;RT補正用_IS!$C$11,RT補正用_IS!$A$11)</f>
        <v>Methamidophos-d6</v>
      </c>
      <c r="P29" s="1" t="str" cm="1">
        <f t="array" ref="P29">_xlfn.IFS(O29="-",RT補正用_IS!$A$3, O29=RT補正用_IS!$A$3,RT補正用_IS!$A$5,O29=RT補正用_IS!$A$5,RT補正用_IS!$A$6,O29=RT補正用_IS!$A$6,RT補正用_IS!$A$7,O29=RT補正用_IS!$A$7,RT補正用_IS!$A$8,O29=RT補正用_IS!$A$8,RT補正用_IS!$A$9,O29=RT補正用_IS!$A$9,RT補正用_IS!$A$10,O29=RT補正用_IS!$A$10,RT補正用_IS!$A$11,O29=RT補正用_IS!$A$11,"-")</f>
        <v>Methomyl-d3</v>
      </c>
      <c r="Q29" s="18" cm="1">
        <f t="array" ref="Q29">_xlfn.IFS(AND(O29&lt;&gt;"-",P29&lt;&gt;"-"),K29*AVERAGE(VLOOKUP(O29,テーブル3[],5,FALSE),VLOOKUP(P29,テーブル3[],5,FALSE)),AND(O29="-",P29&lt;&gt;"-"),K29*VLOOKUP(P29,テーブル3[],5,FALSE),AND(O29&lt;&gt;"-",P29="-"),K29*VLOOKUP(O29,テーブル3[],5,FALSE),AND(O29="-",P29="-"),VLOOKUP(C29,テーブル3[],4,FALSE))</f>
        <v>7.7008027405665187</v>
      </c>
      <c r="R29" s="1"/>
    </row>
    <row r="30" spans="1:18" x14ac:dyDescent="0.2">
      <c r="A30" s="1">
        <v>174</v>
      </c>
      <c r="B30" s="1" t="b">
        <v>0</v>
      </c>
      <c r="C30" s="1" t="s">
        <v>311</v>
      </c>
      <c r="D30" s="1" t="s">
        <v>314</v>
      </c>
      <c r="E30" s="1" t="s">
        <v>313</v>
      </c>
      <c r="F30" s="1" t="s">
        <v>3</v>
      </c>
      <c r="G30" s="1">
        <v>95.060370000000006</v>
      </c>
      <c r="H30" s="1">
        <v>78.033829999999995</v>
      </c>
      <c r="I30" s="1">
        <v>0.01</v>
      </c>
      <c r="J30" s="1" t="s">
        <v>4</v>
      </c>
      <c r="K30" s="14">
        <v>7.1</v>
      </c>
      <c r="L30" s="1" t="s">
        <v>13</v>
      </c>
      <c r="M30" s="1" t="s">
        <v>15</v>
      </c>
      <c r="N30" s="6" t="s">
        <v>630</v>
      </c>
      <c r="O30" s="1" t="str" cm="1">
        <f t="array" ref="O30">_xlfn.IFS(K30&lt;RT補正用_IS!$C$3,"-",
AND(K30&gt;RT補正用_IS!$C$3,K30&lt;RT補正用_IS!$C$5),RT補正用_IS!$A$3,
AND(K30&gt;RT補正用_IS!$C$5,K30&lt;RT補正用_IS!$C$6),RT補正用_IS!$A$5,
AND(K30&gt;RT補正用_IS!$C$6,K30&lt;RT補正用_IS!$C$7),RT補正用_IS!$A$6,
AND(K30&gt;RT補正用_IS!$C$7,K30&lt;RT補正用_IS!$C$8),RT補正用_IS!$A$7,
AND(K30&gt;RT補正用_IS!$C$8,K30&lt;RT補正用_IS!$C$9),RT補正用_IS!$A$8,
AND(K30&gt;RT補正用_IS!$C$9,K30&lt;RT補正用_IS!$C$10),RT補正用_IS!$A$9,
AND(K30&gt;RT補正用_IS!$C$10,K30&lt;RT補正用_IS!$C$11),RT補正用_IS!$A$10,
K30&gt;RT補正用_IS!$C$11,RT補正用_IS!$A$11)</f>
        <v>Methamidophos-d6</v>
      </c>
      <c r="P30" s="1" t="str" cm="1">
        <f t="array" ref="P30">_xlfn.IFS(O30="-",RT補正用_IS!$A$3, O30=RT補正用_IS!$A$3,RT補正用_IS!$A$5,O30=RT補正用_IS!$A$5,RT補正用_IS!$A$6,O30=RT補正用_IS!$A$6,RT補正用_IS!$A$7,O30=RT補正用_IS!$A$7,RT補正用_IS!$A$8,O30=RT補正用_IS!$A$8,RT補正用_IS!$A$9,O30=RT補正用_IS!$A$9,RT補正用_IS!$A$10,O30=RT補正用_IS!$A$10,RT補正用_IS!$A$11,O30=RT補正用_IS!$A$11,"-")</f>
        <v>Methomyl-d3</v>
      </c>
      <c r="Q30" s="18" cm="1">
        <f t="array" ref="Q30">_xlfn.IFS(AND(O30&lt;&gt;"-",P30&lt;&gt;"-"),K30*AVERAGE(VLOOKUP(O30,テーブル3[],5,FALSE),VLOOKUP(P30,テーブル3[],5,FALSE)),AND(O30="-",P30&lt;&gt;"-"),K30*VLOOKUP(P30,テーブル3[],5,FALSE),AND(O30&lt;&gt;"-",P30="-"),K30*VLOOKUP(O30,テーブル3[],5,FALSE),AND(O30="-",P30="-"),VLOOKUP(C30,テーブル3[],4,FALSE))</f>
        <v>7.7008027405665187</v>
      </c>
      <c r="R30" s="1"/>
    </row>
    <row r="31" spans="1:18" x14ac:dyDescent="0.2">
      <c r="A31" s="1">
        <v>175</v>
      </c>
      <c r="B31" s="1" t="b">
        <v>0</v>
      </c>
      <c r="C31" s="1" t="s">
        <v>311</v>
      </c>
      <c r="D31" s="1" t="s">
        <v>315</v>
      </c>
      <c r="E31" s="1" t="s">
        <v>313</v>
      </c>
      <c r="F31" s="1" t="s">
        <v>3</v>
      </c>
      <c r="G31" s="1">
        <v>95.060370000000006</v>
      </c>
      <c r="H31" s="1">
        <v>51.022930000000002</v>
      </c>
      <c r="I31" s="1">
        <v>0.01</v>
      </c>
      <c r="J31" s="1" t="s">
        <v>4</v>
      </c>
      <c r="K31" s="14">
        <v>7.1</v>
      </c>
      <c r="L31" s="1" t="s">
        <v>13</v>
      </c>
      <c r="M31" s="1" t="s">
        <v>15</v>
      </c>
      <c r="N31" s="6" t="s">
        <v>630</v>
      </c>
      <c r="O31" s="1" t="str" cm="1">
        <f t="array" ref="O31">_xlfn.IFS(K31&lt;RT補正用_IS!$C$3,"-",
AND(K31&gt;RT補正用_IS!$C$3,K31&lt;RT補正用_IS!$C$5),RT補正用_IS!$A$3,
AND(K31&gt;RT補正用_IS!$C$5,K31&lt;RT補正用_IS!$C$6),RT補正用_IS!$A$5,
AND(K31&gt;RT補正用_IS!$C$6,K31&lt;RT補正用_IS!$C$7),RT補正用_IS!$A$6,
AND(K31&gt;RT補正用_IS!$C$7,K31&lt;RT補正用_IS!$C$8),RT補正用_IS!$A$7,
AND(K31&gt;RT補正用_IS!$C$8,K31&lt;RT補正用_IS!$C$9),RT補正用_IS!$A$8,
AND(K31&gt;RT補正用_IS!$C$9,K31&lt;RT補正用_IS!$C$10),RT補正用_IS!$A$9,
AND(K31&gt;RT補正用_IS!$C$10,K31&lt;RT補正用_IS!$C$11),RT補正用_IS!$A$10,
K31&gt;RT補正用_IS!$C$11,RT補正用_IS!$A$11)</f>
        <v>Methamidophos-d6</v>
      </c>
      <c r="P31" s="1" t="str" cm="1">
        <f t="array" ref="P31">_xlfn.IFS(O31="-",RT補正用_IS!$A$3, O31=RT補正用_IS!$A$3,RT補正用_IS!$A$5,O31=RT補正用_IS!$A$5,RT補正用_IS!$A$6,O31=RT補正用_IS!$A$6,RT補正用_IS!$A$7,O31=RT補正用_IS!$A$7,RT補正用_IS!$A$8,O31=RT補正用_IS!$A$8,RT補正用_IS!$A$9,O31=RT補正用_IS!$A$9,RT補正用_IS!$A$10,O31=RT補正用_IS!$A$10,RT補正用_IS!$A$11,O31=RT補正用_IS!$A$11,"-")</f>
        <v>Methomyl-d3</v>
      </c>
      <c r="Q31" s="18" cm="1">
        <f t="array" ref="Q31">_xlfn.IFS(AND(O31&lt;&gt;"-",P31&lt;&gt;"-"),K31*AVERAGE(VLOOKUP(O31,テーブル3[],5,FALSE),VLOOKUP(P31,テーブル3[],5,FALSE)),AND(O31="-",P31&lt;&gt;"-"),K31*VLOOKUP(P31,テーブル3[],5,FALSE),AND(O31&lt;&gt;"-",P31="-"),K31*VLOOKUP(O31,テーブル3[],5,FALSE),AND(O31="-",P31="-"),VLOOKUP(C31,テーブル3[],4,FALSE))</f>
        <v>7.7008027405665187</v>
      </c>
      <c r="R31" s="1"/>
    </row>
    <row r="32" spans="1:18" x14ac:dyDescent="0.2">
      <c r="A32" s="1">
        <v>164</v>
      </c>
      <c r="B32" s="1" t="b">
        <v>0</v>
      </c>
      <c r="C32" s="1" t="s">
        <v>296</v>
      </c>
      <c r="D32" s="1" t="s">
        <v>297</v>
      </c>
      <c r="E32" s="1" t="s">
        <v>298</v>
      </c>
      <c r="F32" s="1" t="s">
        <v>3</v>
      </c>
      <c r="G32" s="1">
        <v>100.07568999999999</v>
      </c>
      <c r="H32" s="1"/>
      <c r="I32" s="1">
        <v>0.01</v>
      </c>
      <c r="J32" s="1" t="s">
        <v>4</v>
      </c>
      <c r="K32" s="14">
        <v>6.9</v>
      </c>
      <c r="L32" s="1" t="s">
        <v>13</v>
      </c>
      <c r="M32" s="1" t="s">
        <v>6</v>
      </c>
      <c r="N32" s="6" t="s">
        <v>630</v>
      </c>
      <c r="O32" s="1" t="str" cm="1">
        <f t="array" ref="O32">_xlfn.IFS(K32&lt;RT補正用_IS!$C$3,"-",
AND(K32&gt;RT補正用_IS!$C$3,K32&lt;RT補正用_IS!$C$5),RT補正用_IS!$A$3,
AND(K32&gt;RT補正用_IS!$C$5,K32&lt;RT補正用_IS!$C$6),RT補正用_IS!$A$5,
AND(K32&gt;RT補正用_IS!$C$6,K32&lt;RT補正用_IS!$C$7),RT補正用_IS!$A$6,
AND(K32&gt;RT補正用_IS!$C$7,K32&lt;RT補正用_IS!$C$8),RT補正用_IS!$A$7,
AND(K32&gt;RT補正用_IS!$C$8,K32&lt;RT補正用_IS!$C$9),RT補正用_IS!$A$8,
AND(K32&gt;RT補正用_IS!$C$9,K32&lt;RT補正用_IS!$C$10),RT補正用_IS!$A$9,
AND(K32&gt;RT補正用_IS!$C$10,K32&lt;RT補正用_IS!$C$11),RT補正用_IS!$A$10,
K32&gt;RT補正用_IS!$C$11,RT補正用_IS!$A$11)</f>
        <v>Methamidophos-d6</v>
      </c>
      <c r="P32" s="1" t="str" cm="1">
        <f t="array" ref="P32">_xlfn.IFS(O32="-",RT補正用_IS!$A$3, O32=RT補正用_IS!$A$3,RT補正用_IS!$A$5,O32=RT補正用_IS!$A$5,RT補正用_IS!$A$6,O32=RT補正用_IS!$A$6,RT補正用_IS!$A$7,O32=RT補正用_IS!$A$7,RT補正用_IS!$A$8,O32=RT補正用_IS!$A$8,RT補正用_IS!$A$9,O32=RT補正用_IS!$A$9,RT補正用_IS!$A$10,O32=RT補正用_IS!$A$10,RT補正用_IS!$A$11,O32=RT補正用_IS!$A$11,"-")</f>
        <v>Methomyl-d3</v>
      </c>
      <c r="Q32" s="18" cm="1">
        <f t="array" ref="Q32">_xlfn.IFS(AND(O32&lt;&gt;"-",P32&lt;&gt;"-"),K32*AVERAGE(VLOOKUP(O32,テーブル3[],5,FALSE),VLOOKUP(P32,テーブル3[],5,FALSE)),AND(O32="-",P32&lt;&gt;"-"),K32*VLOOKUP(P32,テーブル3[],5,FALSE),AND(O32&lt;&gt;"-",P32="-"),K32*VLOOKUP(O32,テーブル3[],5,FALSE),AND(O32="-",P32="-"),VLOOKUP(C32,テーブル3[],4,FALSE))</f>
        <v>7.4838787197054906</v>
      </c>
      <c r="R32" s="1"/>
    </row>
    <row r="33" spans="1:18" x14ac:dyDescent="0.2">
      <c r="A33" s="1">
        <v>165</v>
      </c>
      <c r="B33" s="1" t="b">
        <v>0</v>
      </c>
      <c r="C33" s="1" t="s">
        <v>296</v>
      </c>
      <c r="D33" s="1" t="s">
        <v>299</v>
      </c>
      <c r="E33" s="1" t="s">
        <v>298</v>
      </c>
      <c r="F33" s="1" t="s">
        <v>3</v>
      </c>
      <c r="G33" s="1">
        <v>100.07568999999999</v>
      </c>
      <c r="H33" s="1">
        <v>58.028739999999999</v>
      </c>
      <c r="I33" s="1">
        <v>0.01</v>
      </c>
      <c r="J33" s="1" t="s">
        <v>4</v>
      </c>
      <c r="K33" s="14">
        <v>6.9</v>
      </c>
      <c r="L33" s="1" t="s">
        <v>13</v>
      </c>
      <c r="M33" s="1" t="s">
        <v>15</v>
      </c>
      <c r="N33" s="6" t="s">
        <v>630</v>
      </c>
      <c r="O33" s="1" t="str" cm="1">
        <f t="array" ref="O33">_xlfn.IFS(K33&lt;RT補正用_IS!$C$3,"-",
AND(K33&gt;RT補正用_IS!$C$3,K33&lt;RT補正用_IS!$C$5),RT補正用_IS!$A$3,
AND(K33&gt;RT補正用_IS!$C$5,K33&lt;RT補正用_IS!$C$6),RT補正用_IS!$A$5,
AND(K33&gt;RT補正用_IS!$C$6,K33&lt;RT補正用_IS!$C$7),RT補正用_IS!$A$6,
AND(K33&gt;RT補正用_IS!$C$7,K33&lt;RT補正用_IS!$C$8),RT補正用_IS!$A$7,
AND(K33&gt;RT補正用_IS!$C$8,K33&lt;RT補正用_IS!$C$9),RT補正用_IS!$A$8,
AND(K33&gt;RT補正用_IS!$C$9,K33&lt;RT補正用_IS!$C$10),RT補正用_IS!$A$9,
AND(K33&gt;RT補正用_IS!$C$10,K33&lt;RT補正用_IS!$C$11),RT補正用_IS!$A$10,
K33&gt;RT補正用_IS!$C$11,RT補正用_IS!$A$11)</f>
        <v>Methamidophos-d6</v>
      </c>
      <c r="P33" s="1" t="str" cm="1">
        <f t="array" ref="P33">_xlfn.IFS(O33="-",RT補正用_IS!$A$3, O33=RT補正用_IS!$A$3,RT補正用_IS!$A$5,O33=RT補正用_IS!$A$5,RT補正用_IS!$A$6,O33=RT補正用_IS!$A$6,RT補正用_IS!$A$7,O33=RT補正用_IS!$A$7,RT補正用_IS!$A$8,O33=RT補正用_IS!$A$8,RT補正用_IS!$A$9,O33=RT補正用_IS!$A$9,RT補正用_IS!$A$10,O33=RT補正用_IS!$A$10,RT補正用_IS!$A$11,O33=RT補正用_IS!$A$11,"-")</f>
        <v>Methomyl-d3</v>
      </c>
      <c r="Q33" s="18" cm="1">
        <f t="array" ref="Q33">_xlfn.IFS(AND(O33&lt;&gt;"-",P33&lt;&gt;"-"),K33*AVERAGE(VLOOKUP(O33,テーブル3[],5,FALSE),VLOOKUP(P33,テーブル3[],5,FALSE)),AND(O33="-",P33&lt;&gt;"-"),K33*VLOOKUP(P33,テーブル3[],5,FALSE),AND(O33&lt;&gt;"-",P33="-"),K33*VLOOKUP(O33,テーブル3[],5,FALSE),AND(O33="-",P33="-"),VLOOKUP(C33,テーブル3[],4,FALSE))</f>
        <v>7.4838787197054906</v>
      </c>
      <c r="R33" s="1"/>
    </row>
    <row r="34" spans="1:18" x14ac:dyDescent="0.2">
      <c r="A34" s="1">
        <v>166</v>
      </c>
      <c r="B34" s="1" t="b">
        <v>0</v>
      </c>
      <c r="C34" s="1" t="s">
        <v>296</v>
      </c>
      <c r="D34" s="1" t="s">
        <v>300</v>
      </c>
      <c r="E34" s="1" t="s">
        <v>298</v>
      </c>
      <c r="F34" s="1" t="s">
        <v>3</v>
      </c>
      <c r="G34" s="1">
        <v>100.07568999999999</v>
      </c>
      <c r="H34" s="1">
        <v>69.03349</v>
      </c>
      <c r="I34" s="1">
        <v>0.01</v>
      </c>
      <c r="J34" s="1" t="s">
        <v>4</v>
      </c>
      <c r="K34" s="14">
        <v>6.9</v>
      </c>
      <c r="L34" s="1" t="s">
        <v>13</v>
      </c>
      <c r="M34" s="1" t="s">
        <v>15</v>
      </c>
      <c r="N34" s="6" t="s">
        <v>630</v>
      </c>
      <c r="O34" s="1" t="str" cm="1">
        <f t="array" ref="O34">_xlfn.IFS(K34&lt;RT補正用_IS!$C$3,"-",
AND(K34&gt;RT補正用_IS!$C$3,K34&lt;RT補正用_IS!$C$5),RT補正用_IS!$A$3,
AND(K34&gt;RT補正用_IS!$C$5,K34&lt;RT補正用_IS!$C$6),RT補正用_IS!$A$5,
AND(K34&gt;RT補正用_IS!$C$6,K34&lt;RT補正用_IS!$C$7),RT補正用_IS!$A$6,
AND(K34&gt;RT補正用_IS!$C$7,K34&lt;RT補正用_IS!$C$8),RT補正用_IS!$A$7,
AND(K34&gt;RT補正用_IS!$C$8,K34&lt;RT補正用_IS!$C$9),RT補正用_IS!$A$8,
AND(K34&gt;RT補正用_IS!$C$9,K34&lt;RT補正用_IS!$C$10),RT補正用_IS!$A$9,
AND(K34&gt;RT補正用_IS!$C$10,K34&lt;RT補正用_IS!$C$11),RT補正用_IS!$A$10,
K34&gt;RT補正用_IS!$C$11,RT補正用_IS!$A$11)</f>
        <v>Methamidophos-d6</v>
      </c>
      <c r="P34" s="1" t="str" cm="1">
        <f t="array" ref="P34">_xlfn.IFS(O34="-",RT補正用_IS!$A$3, O34=RT補正用_IS!$A$3,RT補正用_IS!$A$5,O34=RT補正用_IS!$A$5,RT補正用_IS!$A$6,O34=RT補正用_IS!$A$6,RT補正用_IS!$A$7,O34=RT補正用_IS!$A$7,RT補正用_IS!$A$8,O34=RT補正用_IS!$A$8,RT補正用_IS!$A$9,O34=RT補正用_IS!$A$9,RT補正用_IS!$A$10,O34=RT補正用_IS!$A$10,RT補正用_IS!$A$11,O34=RT補正用_IS!$A$11,"-")</f>
        <v>Methomyl-d3</v>
      </c>
      <c r="Q34" s="18" cm="1">
        <f t="array" ref="Q34">_xlfn.IFS(AND(O34&lt;&gt;"-",P34&lt;&gt;"-"),K34*AVERAGE(VLOOKUP(O34,テーブル3[],5,FALSE),VLOOKUP(P34,テーブル3[],5,FALSE)),AND(O34="-",P34&lt;&gt;"-"),K34*VLOOKUP(P34,テーブル3[],5,FALSE),AND(O34&lt;&gt;"-",P34="-"),K34*VLOOKUP(O34,テーブル3[],5,FALSE),AND(O34="-",P34="-"),VLOOKUP(C34,テーブル3[],4,FALSE))</f>
        <v>7.4838787197054906</v>
      </c>
      <c r="R34" s="1"/>
    </row>
    <row r="35" spans="1:18" x14ac:dyDescent="0.2">
      <c r="A35" s="1">
        <v>241</v>
      </c>
      <c r="B35" s="1" t="b">
        <v>0</v>
      </c>
      <c r="C35" s="1" t="s">
        <v>422</v>
      </c>
      <c r="D35" s="1" t="s">
        <v>423</v>
      </c>
      <c r="E35" s="1" t="s">
        <v>424</v>
      </c>
      <c r="F35" s="1" t="s">
        <v>3</v>
      </c>
      <c r="G35" s="1">
        <v>101.07093999999999</v>
      </c>
      <c r="H35" s="1"/>
      <c r="I35" s="1">
        <v>0.01</v>
      </c>
      <c r="J35" s="1" t="s">
        <v>4</v>
      </c>
      <c r="K35" s="14">
        <v>7.4</v>
      </c>
      <c r="L35" s="1" t="s">
        <v>13</v>
      </c>
      <c r="M35" s="1" t="s">
        <v>6</v>
      </c>
      <c r="N35" s="6" t="s">
        <v>630</v>
      </c>
      <c r="O35" s="1" t="str" cm="1">
        <f t="array" ref="O35">_xlfn.IFS(K35&lt;RT補正用_IS!$C$3,"-",
AND(K35&gt;RT補正用_IS!$C$3,K35&lt;RT補正用_IS!$C$5),RT補正用_IS!$A$3,
AND(K35&gt;RT補正用_IS!$C$5,K35&lt;RT補正用_IS!$C$6),RT補正用_IS!$A$5,
AND(K35&gt;RT補正用_IS!$C$6,K35&lt;RT補正用_IS!$C$7),RT補正用_IS!$A$6,
AND(K35&gt;RT補正用_IS!$C$7,K35&lt;RT補正用_IS!$C$8),RT補正用_IS!$A$7,
AND(K35&gt;RT補正用_IS!$C$8,K35&lt;RT補正用_IS!$C$9),RT補正用_IS!$A$8,
AND(K35&gt;RT補正用_IS!$C$9,K35&lt;RT補正用_IS!$C$10),RT補正用_IS!$A$9,
AND(K35&gt;RT補正用_IS!$C$10,K35&lt;RT補正用_IS!$C$11),RT補正用_IS!$A$10,
K35&gt;RT補正用_IS!$C$11,RT補正用_IS!$A$11)</f>
        <v>Methamidophos-d6</v>
      </c>
      <c r="P35" s="1" t="str" cm="1">
        <f t="array" ref="P35">_xlfn.IFS(O35="-",RT補正用_IS!$A$3, O35=RT補正用_IS!$A$3,RT補正用_IS!$A$5,O35=RT補正用_IS!$A$5,RT補正用_IS!$A$6,O35=RT補正用_IS!$A$6,RT補正用_IS!$A$7,O35=RT補正用_IS!$A$7,RT補正用_IS!$A$8,O35=RT補正用_IS!$A$8,RT補正用_IS!$A$9,O35=RT補正用_IS!$A$9,RT補正用_IS!$A$10,O35=RT補正用_IS!$A$10,RT補正用_IS!$A$11,O35=RT補正用_IS!$A$11,"-")</f>
        <v>Methomyl-d3</v>
      </c>
      <c r="Q35" s="18" cm="1">
        <f t="array" ref="Q35">_xlfn.IFS(AND(O35&lt;&gt;"-",P35&lt;&gt;"-"),K35*AVERAGE(VLOOKUP(O35,テーブル3[],5,FALSE),VLOOKUP(P35,テーブル3[],5,FALSE)),AND(O35="-",P35&lt;&gt;"-"),K35*VLOOKUP(P35,テーブル3[],5,FALSE),AND(O35&lt;&gt;"-",P35="-"),K35*VLOOKUP(O35,テーブル3[],5,FALSE),AND(O35="-",P35="-"),VLOOKUP(C35,テーブル3[],4,FALSE))</f>
        <v>8.0261887718580631</v>
      </c>
      <c r="R35" s="1"/>
    </row>
    <row r="36" spans="1:18" x14ac:dyDescent="0.2">
      <c r="A36" s="1">
        <v>242</v>
      </c>
      <c r="B36" s="1" t="b">
        <v>0</v>
      </c>
      <c r="C36" s="1" t="s">
        <v>422</v>
      </c>
      <c r="D36" s="1" t="s">
        <v>425</v>
      </c>
      <c r="E36" s="1" t="s">
        <v>424</v>
      </c>
      <c r="F36" s="1" t="s">
        <v>3</v>
      </c>
      <c r="G36" s="1">
        <v>101.07093999999999</v>
      </c>
      <c r="H36" s="1">
        <v>55.054229999999997</v>
      </c>
      <c r="I36" s="1">
        <v>0.01</v>
      </c>
      <c r="J36" s="1" t="s">
        <v>4</v>
      </c>
      <c r="K36" s="14">
        <v>7.4</v>
      </c>
      <c r="L36" s="1" t="s">
        <v>13</v>
      </c>
      <c r="M36" s="1" t="s">
        <v>15</v>
      </c>
      <c r="N36" s="6" t="s">
        <v>630</v>
      </c>
      <c r="O36" s="1" t="str" cm="1">
        <f t="array" ref="O36">_xlfn.IFS(K36&lt;RT補正用_IS!$C$3,"-",
AND(K36&gt;RT補正用_IS!$C$3,K36&lt;RT補正用_IS!$C$5),RT補正用_IS!$A$3,
AND(K36&gt;RT補正用_IS!$C$5,K36&lt;RT補正用_IS!$C$6),RT補正用_IS!$A$5,
AND(K36&gt;RT補正用_IS!$C$6,K36&lt;RT補正用_IS!$C$7),RT補正用_IS!$A$6,
AND(K36&gt;RT補正用_IS!$C$7,K36&lt;RT補正用_IS!$C$8),RT補正用_IS!$A$7,
AND(K36&gt;RT補正用_IS!$C$8,K36&lt;RT補正用_IS!$C$9),RT補正用_IS!$A$8,
AND(K36&gt;RT補正用_IS!$C$9,K36&lt;RT補正用_IS!$C$10),RT補正用_IS!$A$9,
AND(K36&gt;RT補正用_IS!$C$10,K36&lt;RT補正用_IS!$C$11),RT補正用_IS!$A$10,
K36&gt;RT補正用_IS!$C$11,RT補正用_IS!$A$11)</f>
        <v>Methamidophos-d6</v>
      </c>
      <c r="P36" s="1" t="str" cm="1">
        <f t="array" ref="P36">_xlfn.IFS(O36="-",RT補正用_IS!$A$3, O36=RT補正用_IS!$A$3,RT補正用_IS!$A$5,O36=RT補正用_IS!$A$5,RT補正用_IS!$A$6,O36=RT補正用_IS!$A$6,RT補正用_IS!$A$7,O36=RT補正用_IS!$A$7,RT補正用_IS!$A$8,O36=RT補正用_IS!$A$8,RT補正用_IS!$A$9,O36=RT補正用_IS!$A$9,RT補正用_IS!$A$10,O36=RT補正用_IS!$A$10,RT補正用_IS!$A$11,O36=RT補正用_IS!$A$11,"-")</f>
        <v>Methomyl-d3</v>
      </c>
      <c r="Q36" s="18" cm="1">
        <f t="array" ref="Q36">_xlfn.IFS(AND(O36&lt;&gt;"-",P36&lt;&gt;"-"),K36*AVERAGE(VLOOKUP(O36,テーブル3[],5,FALSE),VLOOKUP(P36,テーブル3[],5,FALSE)),AND(O36="-",P36&lt;&gt;"-"),K36*VLOOKUP(P36,テーブル3[],5,FALSE),AND(O36&lt;&gt;"-",P36="-"),K36*VLOOKUP(O36,テーブル3[],5,FALSE),AND(O36="-",P36="-"),VLOOKUP(C36,テーブル3[],4,FALSE))</f>
        <v>8.0261887718580631</v>
      </c>
      <c r="R36" s="1"/>
    </row>
    <row r="37" spans="1:18" x14ac:dyDescent="0.2">
      <c r="A37" s="1">
        <v>243</v>
      </c>
      <c r="B37" s="1" t="b">
        <v>0</v>
      </c>
      <c r="C37" s="1" t="s">
        <v>422</v>
      </c>
      <c r="D37" s="1" t="s">
        <v>426</v>
      </c>
      <c r="E37" s="1" t="s">
        <v>424</v>
      </c>
      <c r="F37" s="1" t="s">
        <v>3</v>
      </c>
      <c r="G37" s="1">
        <v>101.07093999999999</v>
      </c>
      <c r="H37" s="1">
        <v>101.07093999999999</v>
      </c>
      <c r="I37" s="1">
        <v>0.01</v>
      </c>
      <c r="J37" s="1" t="s">
        <v>4</v>
      </c>
      <c r="K37" s="14">
        <v>7.4</v>
      </c>
      <c r="L37" s="1" t="s">
        <v>13</v>
      </c>
      <c r="M37" s="1" t="s">
        <v>15</v>
      </c>
      <c r="N37" s="6" t="s">
        <v>630</v>
      </c>
      <c r="O37" s="1" t="str" cm="1">
        <f t="array" ref="O37">_xlfn.IFS(K37&lt;RT補正用_IS!$C$3,"-",
AND(K37&gt;RT補正用_IS!$C$3,K37&lt;RT補正用_IS!$C$5),RT補正用_IS!$A$3,
AND(K37&gt;RT補正用_IS!$C$5,K37&lt;RT補正用_IS!$C$6),RT補正用_IS!$A$5,
AND(K37&gt;RT補正用_IS!$C$6,K37&lt;RT補正用_IS!$C$7),RT補正用_IS!$A$6,
AND(K37&gt;RT補正用_IS!$C$7,K37&lt;RT補正用_IS!$C$8),RT補正用_IS!$A$7,
AND(K37&gt;RT補正用_IS!$C$8,K37&lt;RT補正用_IS!$C$9),RT補正用_IS!$A$8,
AND(K37&gt;RT補正用_IS!$C$9,K37&lt;RT補正用_IS!$C$10),RT補正用_IS!$A$9,
AND(K37&gt;RT補正用_IS!$C$10,K37&lt;RT補正用_IS!$C$11),RT補正用_IS!$A$10,
K37&gt;RT補正用_IS!$C$11,RT補正用_IS!$A$11)</f>
        <v>Methamidophos-d6</v>
      </c>
      <c r="P37" s="1" t="str" cm="1">
        <f t="array" ref="P37">_xlfn.IFS(O37="-",RT補正用_IS!$A$3, O37=RT補正用_IS!$A$3,RT補正用_IS!$A$5,O37=RT補正用_IS!$A$5,RT補正用_IS!$A$6,O37=RT補正用_IS!$A$6,RT補正用_IS!$A$7,O37=RT補正用_IS!$A$7,RT補正用_IS!$A$8,O37=RT補正用_IS!$A$8,RT補正用_IS!$A$9,O37=RT補正用_IS!$A$9,RT補正用_IS!$A$10,O37=RT補正用_IS!$A$10,RT補正用_IS!$A$11,O37=RT補正用_IS!$A$11,"-")</f>
        <v>Methomyl-d3</v>
      </c>
      <c r="Q37" s="18" cm="1">
        <f t="array" ref="Q37">_xlfn.IFS(AND(O37&lt;&gt;"-",P37&lt;&gt;"-"),K37*AVERAGE(VLOOKUP(O37,テーブル3[],5,FALSE),VLOOKUP(P37,テーブル3[],5,FALSE)),AND(O37="-",P37&lt;&gt;"-"),K37*VLOOKUP(P37,テーブル3[],5,FALSE),AND(O37&lt;&gt;"-",P37="-"),K37*VLOOKUP(O37,テーブル3[],5,FALSE),AND(O37="-",P37="-"),VLOOKUP(C37,テーブル3[],4,FALSE))</f>
        <v>8.0261887718580631</v>
      </c>
      <c r="R37" s="1"/>
    </row>
    <row r="38" spans="1:18" x14ac:dyDescent="0.2">
      <c r="A38" s="1">
        <v>235</v>
      </c>
      <c r="B38" s="1" t="b">
        <v>0</v>
      </c>
      <c r="C38" s="1" t="s">
        <v>412</v>
      </c>
      <c r="D38" s="1" t="s">
        <v>413</v>
      </c>
      <c r="E38" s="1" t="s">
        <v>414</v>
      </c>
      <c r="F38" s="1" t="s">
        <v>3</v>
      </c>
      <c r="G38" s="1">
        <v>103.08659</v>
      </c>
      <c r="H38" s="1"/>
      <c r="I38" s="1">
        <v>0.01</v>
      </c>
      <c r="J38" s="1" t="s">
        <v>4</v>
      </c>
      <c r="K38" s="1">
        <v>12.03</v>
      </c>
      <c r="L38" s="1" t="s">
        <v>5</v>
      </c>
      <c r="M38" s="1" t="s">
        <v>6</v>
      </c>
      <c r="N38" s="6" t="s">
        <v>630</v>
      </c>
      <c r="O38" s="1" t="str" cm="1">
        <f t="array" ref="O38">_xlfn.IFS(K38&lt;RT補正用_IS!$C$3,"-",
AND(K38&gt;RT補正用_IS!$C$3,K38&lt;RT補正用_IS!$C$5),RT補正用_IS!$A$3,
AND(K38&gt;RT補正用_IS!$C$5,K38&lt;RT補正用_IS!$C$6),RT補正用_IS!$A$5,
AND(K38&gt;RT補正用_IS!$C$6,K38&lt;RT補正用_IS!$C$7),RT補正用_IS!$A$6,
AND(K38&gt;RT補正用_IS!$C$7,K38&lt;RT補正用_IS!$C$8),RT補正用_IS!$A$7,
AND(K38&gt;RT補正用_IS!$C$8,K38&lt;RT補正用_IS!$C$9),RT補正用_IS!$A$8,
AND(K38&gt;RT補正用_IS!$C$9,K38&lt;RT補正用_IS!$C$10),RT補正用_IS!$A$9,
AND(K38&gt;RT補正用_IS!$C$10,K38&lt;RT補正用_IS!$C$11),RT補正用_IS!$A$10,
K38&gt;RT補正用_IS!$C$11,RT補正用_IS!$A$11)</f>
        <v>Methamidophos-d6</v>
      </c>
      <c r="P38" s="1" t="str" cm="1">
        <f t="array" ref="P38">_xlfn.IFS(O38="-",RT補正用_IS!$A$3, O38=RT補正用_IS!$A$3,RT補正用_IS!$A$5,O38=RT補正用_IS!$A$5,RT補正用_IS!$A$6,O38=RT補正用_IS!$A$6,RT補正用_IS!$A$7,O38=RT補正用_IS!$A$7,RT補正用_IS!$A$8,O38=RT補正用_IS!$A$8,RT補正用_IS!$A$9,O38=RT補正用_IS!$A$9,RT補正用_IS!$A$10,O38=RT補正用_IS!$A$10,RT補正用_IS!$A$11,O38=RT補正用_IS!$A$11,"-")</f>
        <v>Methomyl-d3</v>
      </c>
      <c r="Q38" s="18" cm="1">
        <f t="array" ref="Q38">_xlfn.IFS(AND(O38&lt;&gt;"-",P38&lt;&gt;"-"),K38*AVERAGE(VLOOKUP(O38,テーブル3[],5,FALSE),VLOOKUP(P38,テーブル3[],5,FALSE)),AND(O38="-",P38&lt;&gt;"-"),K38*VLOOKUP(P38,テーブル3[],5,FALSE),AND(O38&lt;&gt;"-",P38="-"),K38*VLOOKUP(O38,テーブル3[],5,FALSE),AND(O38="-",P38="-"),VLOOKUP(C38,テーブル3[],4,FALSE))</f>
        <v>13.047979854790876</v>
      </c>
      <c r="R38" s="1"/>
    </row>
    <row r="39" spans="1:18" x14ac:dyDescent="0.2">
      <c r="A39" s="1">
        <v>236</v>
      </c>
      <c r="B39" s="1" t="b">
        <v>0</v>
      </c>
      <c r="C39" s="1" t="s">
        <v>412</v>
      </c>
      <c r="D39" s="1" t="s">
        <v>415</v>
      </c>
      <c r="E39" s="1" t="s">
        <v>414</v>
      </c>
      <c r="F39" s="1" t="s">
        <v>3</v>
      </c>
      <c r="G39" s="1">
        <v>103.08659</v>
      </c>
      <c r="H39" s="1">
        <v>75.055289999999999</v>
      </c>
      <c r="I39" s="1">
        <v>0.01</v>
      </c>
      <c r="J39" s="1" t="s">
        <v>4</v>
      </c>
      <c r="K39" s="1">
        <v>12.03</v>
      </c>
      <c r="L39" s="1" t="s">
        <v>5</v>
      </c>
      <c r="M39" s="1" t="s">
        <v>15</v>
      </c>
      <c r="N39" s="6" t="s">
        <v>630</v>
      </c>
      <c r="O39" s="1" t="str" cm="1">
        <f t="array" ref="O39">_xlfn.IFS(K39&lt;RT補正用_IS!$C$3,"-",
AND(K39&gt;RT補正用_IS!$C$3,K39&lt;RT補正用_IS!$C$5),RT補正用_IS!$A$3,
AND(K39&gt;RT補正用_IS!$C$5,K39&lt;RT補正用_IS!$C$6),RT補正用_IS!$A$5,
AND(K39&gt;RT補正用_IS!$C$6,K39&lt;RT補正用_IS!$C$7),RT補正用_IS!$A$6,
AND(K39&gt;RT補正用_IS!$C$7,K39&lt;RT補正用_IS!$C$8),RT補正用_IS!$A$7,
AND(K39&gt;RT補正用_IS!$C$8,K39&lt;RT補正用_IS!$C$9),RT補正用_IS!$A$8,
AND(K39&gt;RT補正用_IS!$C$9,K39&lt;RT補正用_IS!$C$10),RT補正用_IS!$A$9,
AND(K39&gt;RT補正用_IS!$C$10,K39&lt;RT補正用_IS!$C$11),RT補正用_IS!$A$10,
K39&gt;RT補正用_IS!$C$11,RT補正用_IS!$A$11)</f>
        <v>Methamidophos-d6</v>
      </c>
      <c r="P39" s="1" t="str" cm="1">
        <f t="array" ref="P39">_xlfn.IFS(O39="-",RT補正用_IS!$A$3, O39=RT補正用_IS!$A$3,RT補正用_IS!$A$5,O39=RT補正用_IS!$A$5,RT補正用_IS!$A$6,O39=RT補正用_IS!$A$6,RT補正用_IS!$A$7,O39=RT補正用_IS!$A$7,RT補正用_IS!$A$8,O39=RT補正用_IS!$A$8,RT補正用_IS!$A$9,O39=RT補正用_IS!$A$9,RT補正用_IS!$A$10,O39=RT補正用_IS!$A$10,RT補正用_IS!$A$11,O39=RT補正用_IS!$A$11,"-")</f>
        <v>Methomyl-d3</v>
      </c>
      <c r="Q39" s="18" cm="1">
        <f t="array" ref="Q39">_xlfn.IFS(AND(O39&lt;&gt;"-",P39&lt;&gt;"-"),K39*AVERAGE(VLOOKUP(O39,テーブル3[],5,FALSE),VLOOKUP(P39,テーブル3[],5,FALSE)),AND(O39="-",P39&lt;&gt;"-"),K39*VLOOKUP(P39,テーブル3[],5,FALSE),AND(O39&lt;&gt;"-",P39="-"),K39*VLOOKUP(O39,テーブル3[],5,FALSE),AND(O39="-",P39="-"),VLOOKUP(C39,テーブル3[],4,FALSE))</f>
        <v>13.047979854790876</v>
      </c>
      <c r="R39" s="1"/>
    </row>
    <row r="40" spans="1:18" x14ac:dyDescent="0.2">
      <c r="A40" s="1">
        <v>237</v>
      </c>
      <c r="B40" s="1" t="b">
        <v>0</v>
      </c>
      <c r="C40" s="1" t="s">
        <v>412</v>
      </c>
      <c r="D40" s="1" t="s">
        <v>416</v>
      </c>
      <c r="E40" s="1" t="s">
        <v>414</v>
      </c>
      <c r="F40" s="1" t="s">
        <v>3</v>
      </c>
      <c r="G40" s="1">
        <v>103.08659</v>
      </c>
      <c r="H40" s="1">
        <v>103.08659</v>
      </c>
      <c r="I40" s="1">
        <v>0.01</v>
      </c>
      <c r="J40" s="1" t="s">
        <v>4</v>
      </c>
      <c r="K40" s="1">
        <v>12.03</v>
      </c>
      <c r="L40" s="1" t="s">
        <v>5</v>
      </c>
      <c r="M40" s="1" t="s">
        <v>15</v>
      </c>
      <c r="N40" s="6" t="s">
        <v>630</v>
      </c>
      <c r="O40" s="1" t="str" cm="1">
        <f t="array" ref="O40">_xlfn.IFS(K40&lt;RT補正用_IS!$C$3,"-",
AND(K40&gt;RT補正用_IS!$C$3,K40&lt;RT補正用_IS!$C$5),RT補正用_IS!$A$3,
AND(K40&gt;RT補正用_IS!$C$5,K40&lt;RT補正用_IS!$C$6),RT補正用_IS!$A$5,
AND(K40&gt;RT補正用_IS!$C$6,K40&lt;RT補正用_IS!$C$7),RT補正用_IS!$A$6,
AND(K40&gt;RT補正用_IS!$C$7,K40&lt;RT補正用_IS!$C$8),RT補正用_IS!$A$7,
AND(K40&gt;RT補正用_IS!$C$8,K40&lt;RT補正用_IS!$C$9),RT補正用_IS!$A$8,
AND(K40&gt;RT補正用_IS!$C$9,K40&lt;RT補正用_IS!$C$10),RT補正用_IS!$A$9,
AND(K40&gt;RT補正用_IS!$C$10,K40&lt;RT補正用_IS!$C$11),RT補正用_IS!$A$10,
K40&gt;RT補正用_IS!$C$11,RT補正用_IS!$A$11)</f>
        <v>Methamidophos-d6</v>
      </c>
      <c r="P40" s="1" t="str" cm="1">
        <f t="array" ref="P40">_xlfn.IFS(O40="-",RT補正用_IS!$A$3, O40=RT補正用_IS!$A$3,RT補正用_IS!$A$5,O40=RT補正用_IS!$A$5,RT補正用_IS!$A$6,O40=RT補正用_IS!$A$6,RT補正用_IS!$A$7,O40=RT補正用_IS!$A$7,RT補正用_IS!$A$8,O40=RT補正用_IS!$A$8,RT補正用_IS!$A$9,O40=RT補正用_IS!$A$9,RT補正用_IS!$A$10,O40=RT補正用_IS!$A$10,RT補正用_IS!$A$11,O40=RT補正用_IS!$A$11,"-")</f>
        <v>Methomyl-d3</v>
      </c>
      <c r="Q40" s="18" cm="1">
        <f t="array" ref="Q40">_xlfn.IFS(AND(O40&lt;&gt;"-",P40&lt;&gt;"-"),K40*AVERAGE(VLOOKUP(O40,テーブル3[],5,FALSE),VLOOKUP(P40,テーブル3[],5,FALSE)),AND(O40="-",P40&lt;&gt;"-"),K40*VLOOKUP(P40,テーブル3[],5,FALSE),AND(O40&lt;&gt;"-",P40="-"),K40*VLOOKUP(O40,テーブル3[],5,FALSE),AND(O40="-",P40="-"),VLOOKUP(C40,テーブル3[],4,FALSE))</f>
        <v>13.047979854790876</v>
      </c>
      <c r="R40" s="1"/>
    </row>
    <row r="41" spans="1:18" x14ac:dyDescent="0.2">
      <c r="A41" s="1">
        <v>244</v>
      </c>
      <c r="B41" s="1" t="b">
        <v>0</v>
      </c>
      <c r="C41" s="1" t="s">
        <v>427</v>
      </c>
      <c r="D41" s="1" t="s">
        <v>428</v>
      </c>
      <c r="E41" s="1" t="s">
        <v>429</v>
      </c>
      <c r="F41" s="1" t="s">
        <v>3</v>
      </c>
      <c r="G41" s="1">
        <v>103.12297</v>
      </c>
      <c r="H41" s="1"/>
      <c r="I41" s="1">
        <v>0.01</v>
      </c>
      <c r="J41" s="1" t="s">
        <v>4</v>
      </c>
      <c r="K41" s="1">
        <v>4.1100000000000003</v>
      </c>
      <c r="L41" s="1" t="s">
        <v>13</v>
      </c>
      <c r="M41" s="1" t="s">
        <v>6</v>
      </c>
      <c r="N41" s="6" t="s">
        <v>630</v>
      </c>
      <c r="O41" s="1" t="str" cm="1">
        <f t="array" ref="O41">_xlfn.IFS(K41&lt;RT補正用_IS!$C$3,"-",
AND(K41&gt;RT補正用_IS!$C$3,K41&lt;RT補正用_IS!$C$5),RT補正用_IS!$A$3,
AND(K41&gt;RT補正用_IS!$C$5,K41&lt;RT補正用_IS!$C$6),RT補正用_IS!$A$5,
AND(K41&gt;RT補正用_IS!$C$6,K41&lt;RT補正用_IS!$C$7),RT補正用_IS!$A$6,
AND(K41&gt;RT補正用_IS!$C$7,K41&lt;RT補正用_IS!$C$8),RT補正用_IS!$A$7,
AND(K41&gt;RT補正用_IS!$C$8,K41&lt;RT補正用_IS!$C$9),RT補正用_IS!$A$8,
AND(K41&gt;RT補正用_IS!$C$9,K41&lt;RT補正用_IS!$C$10),RT補正用_IS!$A$9,
AND(K41&gt;RT補正用_IS!$C$10,K41&lt;RT補正用_IS!$C$11),RT補正用_IS!$A$10,
K41&gt;RT補正用_IS!$C$11,RT補正用_IS!$A$11)</f>
        <v>Methamidophos-d6</v>
      </c>
      <c r="P41" s="1" t="str" cm="1">
        <f t="array" ref="P41">_xlfn.IFS(O41="-",RT補正用_IS!$A$3, O41=RT補正用_IS!$A$3,RT補正用_IS!$A$5,O41=RT補正用_IS!$A$5,RT補正用_IS!$A$6,O41=RT補正用_IS!$A$6,RT補正用_IS!$A$7,O41=RT補正用_IS!$A$7,RT補正用_IS!$A$8,O41=RT補正用_IS!$A$8,RT補正用_IS!$A$9,O41=RT補正用_IS!$A$9,RT補正用_IS!$A$10,O41=RT補正用_IS!$A$10,RT補正用_IS!$A$11,O41=RT補正用_IS!$A$11,"-")</f>
        <v>Methomyl-d3</v>
      </c>
      <c r="Q41" s="18" cm="1">
        <f t="array" ref="Q41">_xlfn.IFS(AND(O41&lt;&gt;"-",P41&lt;&gt;"-"),K41*AVERAGE(VLOOKUP(O41,テーブル3[],5,FALSE),VLOOKUP(P41,テーブル3[],5,FALSE)),AND(O41="-",P41&lt;&gt;"-"),K41*VLOOKUP(P41,テーブル3[],5,FALSE),AND(O41&lt;&gt;"-",P41="-"),K41*VLOOKUP(O41,テーブル3[],5,FALSE),AND(O41="-",P41="-"),VLOOKUP(C41,テーブル3[],4,FALSE))</f>
        <v>4.4577886286941402</v>
      </c>
      <c r="R41" s="1"/>
    </row>
    <row r="42" spans="1:18" x14ac:dyDescent="0.2">
      <c r="A42" s="1">
        <v>245</v>
      </c>
      <c r="B42" s="1" t="b">
        <v>0</v>
      </c>
      <c r="C42" s="1" t="s">
        <v>427</v>
      </c>
      <c r="D42" s="1" t="s">
        <v>430</v>
      </c>
      <c r="E42" s="1" t="s">
        <v>429</v>
      </c>
      <c r="F42" s="1" t="s">
        <v>3</v>
      </c>
      <c r="G42" s="1">
        <v>103.12297</v>
      </c>
      <c r="H42" s="1">
        <v>56.049480000000003</v>
      </c>
      <c r="I42" s="1">
        <v>0.01</v>
      </c>
      <c r="J42" s="1" t="s">
        <v>4</v>
      </c>
      <c r="K42" s="1">
        <v>4.1100000000000003</v>
      </c>
      <c r="L42" s="1" t="s">
        <v>13</v>
      </c>
      <c r="M42" s="1" t="s">
        <v>15</v>
      </c>
      <c r="N42" s="6" t="s">
        <v>630</v>
      </c>
      <c r="O42" s="1" t="str" cm="1">
        <f t="array" ref="O42">_xlfn.IFS(K42&lt;RT補正用_IS!$C$3,"-",
AND(K42&gt;RT補正用_IS!$C$3,K42&lt;RT補正用_IS!$C$5),RT補正用_IS!$A$3,
AND(K42&gt;RT補正用_IS!$C$5,K42&lt;RT補正用_IS!$C$6),RT補正用_IS!$A$5,
AND(K42&gt;RT補正用_IS!$C$6,K42&lt;RT補正用_IS!$C$7),RT補正用_IS!$A$6,
AND(K42&gt;RT補正用_IS!$C$7,K42&lt;RT補正用_IS!$C$8),RT補正用_IS!$A$7,
AND(K42&gt;RT補正用_IS!$C$8,K42&lt;RT補正用_IS!$C$9),RT補正用_IS!$A$8,
AND(K42&gt;RT補正用_IS!$C$9,K42&lt;RT補正用_IS!$C$10),RT補正用_IS!$A$9,
AND(K42&gt;RT補正用_IS!$C$10,K42&lt;RT補正用_IS!$C$11),RT補正用_IS!$A$10,
K42&gt;RT補正用_IS!$C$11,RT補正用_IS!$A$11)</f>
        <v>Methamidophos-d6</v>
      </c>
      <c r="P42" s="1" t="str" cm="1">
        <f t="array" ref="P42">_xlfn.IFS(O42="-",RT補正用_IS!$A$3, O42=RT補正用_IS!$A$3,RT補正用_IS!$A$5,O42=RT補正用_IS!$A$5,RT補正用_IS!$A$6,O42=RT補正用_IS!$A$6,RT補正用_IS!$A$7,O42=RT補正用_IS!$A$7,RT補正用_IS!$A$8,O42=RT補正用_IS!$A$8,RT補正用_IS!$A$9,O42=RT補正用_IS!$A$9,RT補正用_IS!$A$10,O42=RT補正用_IS!$A$10,RT補正用_IS!$A$11,O42=RT補正用_IS!$A$11,"-")</f>
        <v>Methomyl-d3</v>
      </c>
      <c r="Q42" s="18" cm="1">
        <f t="array" ref="Q42">_xlfn.IFS(AND(O42&lt;&gt;"-",P42&lt;&gt;"-"),K42*AVERAGE(VLOOKUP(O42,テーブル3[],5,FALSE),VLOOKUP(P42,テーブル3[],5,FALSE)),AND(O42="-",P42&lt;&gt;"-"),K42*VLOOKUP(P42,テーブル3[],5,FALSE),AND(O42&lt;&gt;"-",P42="-"),K42*VLOOKUP(O42,テーブル3[],5,FALSE),AND(O42="-",P42="-"),VLOOKUP(C42,テーブル3[],4,FALSE))</f>
        <v>4.4577886286941402</v>
      </c>
      <c r="R42" s="1"/>
    </row>
    <row r="43" spans="1:18" x14ac:dyDescent="0.2">
      <c r="A43" s="1">
        <v>246</v>
      </c>
      <c r="B43" s="1" t="b">
        <v>0</v>
      </c>
      <c r="C43" s="1" t="s">
        <v>427</v>
      </c>
      <c r="D43" s="1" t="s">
        <v>431</v>
      </c>
      <c r="E43" s="1" t="s">
        <v>429</v>
      </c>
      <c r="F43" s="1" t="s">
        <v>3</v>
      </c>
      <c r="G43" s="1">
        <v>103.12297</v>
      </c>
      <c r="H43" s="1">
        <v>86.096429999999998</v>
      </c>
      <c r="I43" s="1">
        <v>0.01</v>
      </c>
      <c r="J43" s="1" t="s">
        <v>4</v>
      </c>
      <c r="K43" s="1">
        <v>4.1100000000000003</v>
      </c>
      <c r="L43" s="1" t="s">
        <v>13</v>
      </c>
      <c r="M43" s="1" t="s">
        <v>15</v>
      </c>
      <c r="N43" s="6" t="s">
        <v>630</v>
      </c>
      <c r="O43" s="1" t="str" cm="1">
        <f t="array" ref="O43">_xlfn.IFS(K43&lt;RT補正用_IS!$C$3,"-",
AND(K43&gt;RT補正用_IS!$C$3,K43&lt;RT補正用_IS!$C$5),RT補正用_IS!$A$3,
AND(K43&gt;RT補正用_IS!$C$5,K43&lt;RT補正用_IS!$C$6),RT補正用_IS!$A$5,
AND(K43&gt;RT補正用_IS!$C$6,K43&lt;RT補正用_IS!$C$7),RT補正用_IS!$A$6,
AND(K43&gt;RT補正用_IS!$C$7,K43&lt;RT補正用_IS!$C$8),RT補正用_IS!$A$7,
AND(K43&gt;RT補正用_IS!$C$8,K43&lt;RT補正用_IS!$C$9),RT補正用_IS!$A$8,
AND(K43&gt;RT補正用_IS!$C$9,K43&lt;RT補正用_IS!$C$10),RT補正用_IS!$A$9,
AND(K43&gt;RT補正用_IS!$C$10,K43&lt;RT補正用_IS!$C$11),RT補正用_IS!$A$10,
K43&gt;RT補正用_IS!$C$11,RT補正用_IS!$A$11)</f>
        <v>Methamidophos-d6</v>
      </c>
      <c r="P43" s="1" t="str" cm="1">
        <f t="array" ref="P43">_xlfn.IFS(O43="-",RT補正用_IS!$A$3, O43=RT補正用_IS!$A$3,RT補正用_IS!$A$5,O43=RT補正用_IS!$A$5,RT補正用_IS!$A$6,O43=RT補正用_IS!$A$6,RT補正用_IS!$A$7,O43=RT補正用_IS!$A$7,RT補正用_IS!$A$8,O43=RT補正用_IS!$A$8,RT補正用_IS!$A$9,O43=RT補正用_IS!$A$9,RT補正用_IS!$A$10,O43=RT補正用_IS!$A$10,RT補正用_IS!$A$11,O43=RT補正用_IS!$A$11,"-")</f>
        <v>Methomyl-d3</v>
      </c>
      <c r="Q43" s="18" cm="1">
        <f t="array" ref="Q43">_xlfn.IFS(AND(O43&lt;&gt;"-",P43&lt;&gt;"-"),K43*AVERAGE(VLOOKUP(O43,テーブル3[],5,FALSE),VLOOKUP(P43,テーブル3[],5,FALSE)),AND(O43="-",P43&lt;&gt;"-"),K43*VLOOKUP(P43,テーブル3[],5,FALSE),AND(O43&lt;&gt;"-",P43="-"),K43*VLOOKUP(O43,テーブル3[],5,FALSE),AND(O43="-",P43="-"),VLOOKUP(C43,テーブル3[],4,FALSE))</f>
        <v>4.4577886286941402</v>
      </c>
      <c r="R43" s="1"/>
    </row>
    <row r="44" spans="1:18" x14ac:dyDescent="0.2">
      <c r="A44" s="1">
        <v>190</v>
      </c>
      <c r="B44" s="1" t="b">
        <v>0</v>
      </c>
      <c r="C44" s="1" t="s">
        <v>340</v>
      </c>
      <c r="D44" s="1" t="s">
        <v>341</v>
      </c>
      <c r="E44" s="1" t="s">
        <v>342</v>
      </c>
      <c r="F44" s="1" t="s">
        <v>3</v>
      </c>
      <c r="G44" s="1">
        <v>106.08626</v>
      </c>
      <c r="H44" s="1"/>
      <c r="I44" s="1">
        <v>0.01</v>
      </c>
      <c r="J44" s="1" t="s">
        <v>4</v>
      </c>
      <c r="K44" s="1">
        <v>1.28</v>
      </c>
      <c r="L44" s="1" t="s">
        <v>13</v>
      </c>
      <c r="M44" s="1" t="s">
        <v>6</v>
      </c>
      <c r="N44" s="6" t="s">
        <v>630</v>
      </c>
      <c r="O44" s="1" t="str" cm="1">
        <f t="array" ref="O44">_xlfn.IFS(K44&lt;RT補正用_IS!$C$3,"-",
AND(K44&gt;RT補正用_IS!$C$3,K44&lt;RT補正用_IS!$C$5),RT補正用_IS!$A$3,
AND(K44&gt;RT補正用_IS!$C$5,K44&lt;RT補正用_IS!$C$6),RT補正用_IS!$A$5,
AND(K44&gt;RT補正用_IS!$C$6,K44&lt;RT補正用_IS!$C$7),RT補正用_IS!$A$6,
AND(K44&gt;RT補正用_IS!$C$7,K44&lt;RT補正用_IS!$C$8),RT補正用_IS!$A$7,
AND(K44&gt;RT補正用_IS!$C$8,K44&lt;RT補正用_IS!$C$9),RT補正用_IS!$A$8,
AND(K44&gt;RT補正用_IS!$C$9,K44&lt;RT補正用_IS!$C$10),RT補正用_IS!$A$9,
AND(K44&gt;RT補正用_IS!$C$10,K44&lt;RT補正用_IS!$C$11),RT補正用_IS!$A$10,
K44&gt;RT補正用_IS!$C$11,RT補正用_IS!$A$11)</f>
        <v>-</v>
      </c>
      <c r="P44" s="1" t="str" cm="1">
        <f t="array" ref="P44">_xlfn.IFS(O44="-",RT補正用_IS!$A$3, O44=RT補正用_IS!$A$3,RT補正用_IS!$A$5,O44=RT補正用_IS!$A$5,RT補正用_IS!$A$6,O44=RT補正用_IS!$A$6,RT補正用_IS!$A$7,O44=RT補正用_IS!$A$7,RT補正用_IS!$A$8,O44=RT補正用_IS!$A$8,RT補正用_IS!$A$9,O44=RT補正用_IS!$A$9,RT補正用_IS!$A$10,O44=RT補正用_IS!$A$10,RT補正用_IS!$A$11,O44=RT補正用_IS!$A$11,"-")</f>
        <v>Methamidophos-d6</v>
      </c>
      <c r="Q44" s="18" cm="1">
        <f t="array" ref="Q44">_xlfn.IFS(AND(O44&lt;&gt;"-",P44&lt;&gt;"-"),K44*AVERAGE(VLOOKUP(O44,テーブル3[],5,FALSE),VLOOKUP(P44,テーブル3[],5,FALSE)),AND(O44="-",P44&lt;&gt;"-"),K44*VLOOKUP(P44,テーブル3[],5,FALSE),AND(O44&lt;&gt;"-",P44="-"),K44*VLOOKUP(O44,テーブル3[],5,FALSE),AND(O44="-",P44="-"),VLOOKUP(C44,テーブル3[],4,FALSE))</f>
        <v>1.4462337662337661</v>
      </c>
      <c r="R44" s="1"/>
    </row>
    <row r="45" spans="1:18" x14ac:dyDescent="0.2">
      <c r="A45" s="1">
        <v>191</v>
      </c>
      <c r="B45" s="1" t="b">
        <v>0</v>
      </c>
      <c r="C45" s="1" t="s">
        <v>340</v>
      </c>
      <c r="D45" s="1" t="s">
        <v>343</v>
      </c>
      <c r="E45" s="1" t="s">
        <v>342</v>
      </c>
      <c r="F45" s="1" t="s">
        <v>3</v>
      </c>
      <c r="G45" s="1">
        <v>106.08626</v>
      </c>
      <c r="H45" s="1">
        <v>70.065129999999996</v>
      </c>
      <c r="I45" s="1">
        <v>0.01</v>
      </c>
      <c r="J45" s="1" t="s">
        <v>4</v>
      </c>
      <c r="K45" s="1">
        <v>1.28</v>
      </c>
      <c r="L45" s="1" t="s">
        <v>13</v>
      </c>
      <c r="M45" s="1" t="s">
        <v>15</v>
      </c>
      <c r="N45" s="6" t="s">
        <v>630</v>
      </c>
      <c r="O45" s="1" t="str" cm="1">
        <f t="array" ref="O45">_xlfn.IFS(K45&lt;RT補正用_IS!$C$3,"-",
AND(K45&gt;RT補正用_IS!$C$3,K45&lt;RT補正用_IS!$C$5),RT補正用_IS!$A$3,
AND(K45&gt;RT補正用_IS!$C$5,K45&lt;RT補正用_IS!$C$6),RT補正用_IS!$A$5,
AND(K45&gt;RT補正用_IS!$C$6,K45&lt;RT補正用_IS!$C$7),RT補正用_IS!$A$6,
AND(K45&gt;RT補正用_IS!$C$7,K45&lt;RT補正用_IS!$C$8),RT補正用_IS!$A$7,
AND(K45&gt;RT補正用_IS!$C$8,K45&lt;RT補正用_IS!$C$9),RT補正用_IS!$A$8,
AND(K45&gt;RT補正用_IS!$C$9,K45&lt;RT補正用_IS!$C$10),RT補正用_IS!$A$9,
AND(K45&gt;RT補正用_IS!$C$10,K45&lt;RT補正用_IS!$C$11),RT補正用_IS!$A$10,
K45&gt;RT補正用_IS!$C$11,RT補正用_IS!$A$11)</f>
        <v>-</v>
      </c>
      <c r="P45" s="1" t="str" cm="1">
        <f t="array" ref="P45">_xlfn.IFS(O45="-",RT補正用_IS!$A$3, O45=RT補正用_IS!$A$3,RT補正用_IS!$A$5,O45=RT補正用_IS!$A$5,RT補正用_IS!$A$6,O45=RT補正用_IS!$A$6,RT補正用_IS!$A$7,O45=RT補正用_IS!$A$7,RT補正用_IS!$A$8,O45=RT補正用_IS!$A$8,RT補正用_IS!$A$9,O45=RT補正用_IS!$A$9,RT補正用_IS!$A$10,O45=RT補正用_IS!$A$10,RT補正用_IS!$A$11,O45=RT補正用_IS!$A$11,"-")</f>
        <v>Methamidophos-d6</v>
      </c>
      <c r="Q45" s="18" cm="1">
        <f t="array" ref="Q45">_xlfn.IFS(AND(O45&lt;&gt;"-",P45&lt;&gt;"-"),K45*AVERAGE(VLOOKUP(O45,テーブル3[],5,FALSE),VLOOKUP(P45,テーブル3[],5,FALSE)),AND(O45="-",P45&lt;&gt;"-"),K45*VLOOKUP(P45,テーブル3[],5,FALSE),AND(O45&lt;&gt;"-",P45="-"),K45*VLOOKUP(O45,テーブル3[],5,FALSE),AND(O45="-",P45="-"),VLOOKUP(C45,テーブル3[],4,FALSE))</f>
        <v>1.4462337662337661</v>
      </c>
      <c r="R45" s="1"/>
    </row>
    <row r="46" spans="1:18" x14ac:dyDescent="0.2">
      <c r="A46" s="1">
        <v>192</v>
      </c>
      <c r="B46" s="1" t="b">
        <v>0</v>
      </c>
      <c r="C46" s="1" t="s">
        <v>340</v>
      </c>
      <c r="D46" s="1" t="s">
        <v>344</v>
      </c>
      <c r="E46" s="1" t="s">
        <v>342</v>
      </c>
      <c r="F46" s="1" t="s">
        <v>3</v>
      </c>
      <c r="G46" s="1">
        <v>106.08626</v>
      </c>
      <c r="H46" s="1">
        <v>88.075689999999994</v>
      </c>
      <c r="I46" s="1">
        <v>0.01</v>
      </c>
      <c r="J46" s="1" t="s">
        <v>4</v>
      </c>
      <c r="K46" s="1">
        <v>1.28</v>
      </c>
      <c r="L46" s="1" t="s">
        <v>13</v>
      </c>
      <c r="M46" s="1" t="s">
        <v>15</v>
      </c>
      <c r="N46" s="6" t="s">
        <v>630</v>
      </c>
      <c r="O46" s="1" t="str" cm="1">
        <f t="array" ref="O46">_xlfn.IFS(K46&lt;RT補正用_IS!$C$3,"-",
AND(K46&gt;RT補正用_IS!$C$3,K46&lt;RT補正用_IS!$C$5),RT補正用_IS!$A$3,
AND(K46&gt;RT補正用_IS!$C$5,K46&lt;RT補正用_IS!$C$6),RT補正用_IS!$A$5,
AND(K46&gt;RT補正用_IS!$C$6,K46&lt;RT補正用_IS!$C$7),RT補正用_IS!$A$6,
AND(K46&gt;RT補正用_IS!$C$7,K46&lt;RT補正用_IS!$C$8),RT補正用_IS!$A$7,
AND(K46&gt;RT補正用_IS!$C$8,K46&lt;RT補正用_IS!$C$9),RT補正用_IS!$A$8,
AND(K46&gt;RT補正用_IS!$C$9,K46&lt;RT補正用_IS!$C$10),RT補正用_IS!$A$9,
AND(K46&gt;RT補正用_IS!$C$10,K46&lt;RT補正用_IS!$C$11),RT補正用_IS!$A$10,
K46&gt;RT補正用_IS!$C$11,RT補正用_IS!$A$11)</f>
        <v>-</v>
      </c>
      <c r="P46" s="1" t="str" cm="1">
        <f t="array" ref="P46">_xlfn.IFS(O46="-",RT補正用_IS!$A$3, O46=RT補正用_IS!$A$3,RT補正用_IS!$A$5,O46=RT補正用_IS!$A$5,RT補正用_IS!$A$6,O46=RT補正用_IS!$A$6,RT補正用_IS!$A$7,O46=RT補正用_IS!$A$7,RT補正用_IS!$A$8,O46=RT補正用_IS!$A$8,RT補正用_IS!$A$9,O46=RT補正用_IS!$A$9,RT補正用_IS!$A$10,O46=RT補正用_IS!$A$10,RT補正用_IS!$A$11,O46=RT補正用_IS!$A$11,"-")</f>
        <v>Methamidophos-d6</v>
      </c>
      <c r="Q46" s="18" cm="1">
        <f t="array" ref="Q46">_xlfn.IFS(AND(O46&lt;&gt;"-",P46&lt;&gt;"-"),K46*AVERAGE(VLOOKUP(O46,テーブル3[],5,FALSE),VLOOKUP(P46,テーブル3[],5,FALSE)),AND(O46="-",P46&lt;&gt;"-"),K46*VLOOKUP(P46,テーブル3[],5,FALSE),AND(O46&lt;&gt;"-",P46="-"),K46*VLOOKUP(O46,テーブル3[],5,FALSE),AND(O46="-",P46="-"),VLOOKUP(C46,テーブル3[],4,FALSE))</f>
        <v>1.4462337662337661</v>
      </c>
      <c r="R46" s="1"/>
    </row>
    <row r="47" spans="1:18" x14ac:dyDescent="0.2">
      <c r="A47" s="1">
        <v>217</v>
      </c>
      <c r="B47" s="1" t="b">
        <v>0</v>
      </c>
      <c r="C47" s="1" t="s">
        <v>383</v>
      </c>
      <c r="D47" s="1" t="s">
        <v>384</v>
      </c>
      <c r="E47" s="1" t="s">
        <v>385</v>
      </c>
      <c r="F47" s="1" t="s">
        <v>3</v>
      </c>
      <c r="G47" s="1">
        <v>110.06004</v>
      </c>
      <c r="H47" s="1"/>
      <c r="I47" s="1">
        <v>0.01</v>
      </c>
      <c r="J47" s="1" t="s">
        <v>4</v>
      </c>
      <c r="K47" s="1">
        <v>4.5199999999999996</v>
      </c>
      <c r="L47" s="1" t="s">
        <v>13</v>
      </c>
      <c r="M47" s="1" t="s">
        <v>6</v>
      </c>
      <c r="N47" s="6" t="s">
        <v>630</v>
      </c>
      <c r="O47" s="1" t="str" cm="1">
        <f t="array" ref="O47">_xlfn.IFS(K47&lt;RT補正用_IS!$C$3,"-",
AND(K47&gt;RT補正用_IS!$C$3,K47&lt;RT補正用_IS!$C$5),RT補正用_IS!$A$3,
AND(K47&gt;RT補正用_IS!$C$5,K47&lt;RT補正用_IS!$C$6),RT補正用_IS!$A$5,
AND(K47&gt;RT補正用_IS!$C$6,K47&lt;RT補正用_IS!$C$7),RT補正用_IS!$A$6,
AND(K47&gt;RT補正用_IS!$C$7,K47&lt;RT補正用_IS!$C$8),RT補正用_IS!$A$7,
AND(K47&gt;RT補正用_IS!$C$8,K47&lt;RT補正用_IS!$C$9),RT補正用_IS!$A$8,
AND(K47&gt;RT補正用_IS!$C$9,K47&lt;RT補正用_IS!$C$10),RT補正用_IS!$A$9,
AND(K47&gt;RT補正用_IS!$C$10,K47&lt;RT補正用_IS!$C$11),RT補正用_IS!$A$10,
K47&gt;RT補正用_IS!$C$11,RT補正用_IS!$A$11)</f>
        <v>Methamidophos-d6</v>
      </c>
      <c r="P47" s="1" t="str" cm="1">
        <f t="array" ref="P47">_xlfn.IFS(O47="-",RT補正用_IS!$A$3, O47=RT補正用_IS!$A$3,RT補正用_IS!$A$5,O47=RT補正用_IS!$A$5,RT補正用_IS!$A$6,O47=RT補正用_IS!$A$6,RT補正用_IS!$A$7,O47=RT補正用_IS!$A$7,RT補正用_IS!$A$8,O47=RT補正用_IS!$A$8,RT補正用_IS!$A$9,O47=RT補正用_IS!$A$9,RT補正用_IS!$A$10,O47=RT補正用_IS!$A$10,RT補正用_IS!$A$11,O47=RT補正用_IS!$A$11,"-")</f>
        <v>Methomyl-d3</v>
      </c>
      <c r="Q47" s="18" cm="1">
        <f t="array" ref="Q47">_xlfn.IFS(AND(O47&lt;&gt;"-",P47&lt;&gt;"-"),K47*AVERAGE(VLOOKUP(O47,テーブル3[],5,FALSE),VLOOKUP(P47,テーブル3[],5,FALSE)),AND(O47="-",P47&lt;&gt;"-"),K47*VLOOKUP(P47,テーブル3[],5,FALSE),AND(O47&lt;&gt;"-",P47="-"),K47*VLOOKUP(O47,テーブル3[],5,FALSE),AND(O47="-",P47="-"),VLOOKUP(C47,テーブル3[],4,FALSE))</f>
        <v>4.9024828714592488</v>
      </c>
      <c r="R47" s="1"/>
    </row>
    <row r="48" spans="1:18" x14ac:dyDescent="0.2">
      <c r="A48" s="1">
        <v>218</v>
      </c>
      <c r="B48" s="1" t="b">
        <v>0</v>
      </c>
      <c r="C48" s="1" t="s">
        <v>383</v>
      </c>
      <c r="D48" s="1" t="s">
        <v>386</v>
      </c>
      <c r="E48" s="1" t="s">
        <v>385</v>
      </c>
      <c r="F48" s="1" t="s">
        <v>3</v>
      </c>
      <c r="G48" s="1">
        <v>110.06004</v>
      </c>
      <c r="H48" s="1">
        <v>65.038579999999996</v>
      </c>
      <c r="I48" s="1">
        <v>0.01</v>
      </c>
      <c r="J48" s="1" t="s">
        <v>4</v>
      </c>
      <c r="K48" s="1">
        <v>4.5199999999999996</v>
      </c>
      <c r="L48" s="1" t="s">
        <v>13</v>
      </c>
      <c r="M48" s="1" t="s">
        <v>15</v>
      </c>
      <c r="N48" s="6" t="s">
        <v>630</v>
      </c>
      <c r="O48" s="1" t="str" cm="1">
        <f t="array" ref="O48">_xlfn.IFS(K48&lt;RT補正用_IS!$C$3,"-",
AND(K48&gt;RT補正用_IS!$C$3,K48&lt;RT補正用_IS!$C$5),RT補正用_IS!$A$3,
AND(K48&gt;RT補正用_IS!$C$5,K48&lt;RT補正用_IS!$C$6),RT補正用_IS!$A$5,
AND(K48&gt;RT補正用_IS!$C$6,K48&lt;RT補正用_IS!$C$7),RT補正用_IS!$A$6,
AND(K48&gt;RT補正用_IS!$C$7,K48&lt;RT補正用_IS!$C$8),RT補正用_IS!$A$7,
AND(K48&gt;RT補正用_IS!$C$8,K48&lt;RT補正用_IS!$C$9),RT補正用_IS!$A$8,
AND(K48&gt;RT補正用_IS!$C$9,K48&lt;RT補正用_IS!$C$10),RT補正用_IS!$A$9,
AND(K48&gt;RT補正用_IS!$C$10,K48&lt;RT補正用_IS!$C$11),RT補正用_IS!$A$10,
K48&gt;RT補正用_IS!$C$11,RT補正用_IS!$A$11)</f>
        <v>Methamidophos-d6</v>
      </c>
      <c r="P48" s="1" t="str" cm="1">
        <f t="array" ref="P48">_xlfn.IFS(O48="-",RT補正用_IS!$A$3, O48=RT補正用_IS!$A$3,RT補正用_IS!$A$5,O48=RT補正用_IS!$A$5,RT補正用_IS!$A$6,O48=RT補正用_IS!$A$6,RT補正用_IS!$A$7,O48=RT補正用_IS!$A$7,RT補正用_IS!$A$8,O48=RT補正用_IS!$A$8,RT補正用_IS!$A$9,O48=RT補正用_IS!$A$9,RT補正用_IS!$A$10,O48=RT補正用_IS!$A$10,RT補正用_IS!$A$11,O48=RT補正用_IS!$A$11,"-")</f>
        <v>Methomyl-d3</v>
      </c>
      <c r="Q48" s="18" cm="1">
        <f t="array" ref="Q48">_xlfn.IFS(AND(O48&lt;&gt;"-",P48&lt;&gt;"-"),K48*AVERAGE(VLOOKUP(O48,テーブル3[],5,FALSE),VLOOKUP(P48,テーブル3[],5,FALSE)),AND(O48="-",P48&lt;&gt;"-"),K48*VLOOKUP(P48,テーブル3[],5,FALSE),AND(O48&lt;&gt;"-",P48="-"),K48*VLOOKUP(O48,テーブル3[],5,FALSE),AND(O48="-",P48="-"),VLOOKUP(C48,テーブル3[],4,FALSE))</f>
        <v>4.9024828714592488</v>
      </c>
      <c r="R48" s="1"/>
    </row>
    <row r="49" spans="1:18" x14ac:dyDescent="0.2">
      <c r="A49" s="1">
        <v>219</v>
      </c>
      <c r="B49" s="1" t="b">
        <v>0</v>
      </c>
      <c r="C49" s="1" t="s">
        <v>383</v>
      </c>
      <c r="D49" s="1" t="s">
        <v>387</v>
      </c>
      <c r="E49" s="1" t="s">
        <v>385</v>
      </c>
      <c r="F49" s="1" t="s">
        <v>3</v>
      </c>
      <c r="G49" s="1">
        <v>110.06004</v>
      </c>
      <c r="H49" s="1">
        <v>93.03349</v>
      </c>
      <c r="I49" s="1">
        <v>0.01</v>
      </c>
      <c r="J49" s="1" t="s">
        <v>4</v>
      </c>
      <c r="K49" s="1">
        <v>4.5199999999999996</v>
      </c>
      <c r="L49" s="1" t="s">
        <v>13</v>
      </c>
      <c r="M49" s="1" t="s">
        <v>15</v>
      </c>
      <c r="N49" s="6" t="s">
        <v>630</v>
      </c>
      <c r="O49" s="1" t="str" cm="1">
        <f t="array" ref="O49">_xlfn.IFS(K49&lt;RT補正用_IS!$C$3,"-",
AND(K49&gt;RT補正用_IS!$C$3,K49&lt;RT補正用_IS!$C$5),RT補正用_IS!$A$3,
AND(K49&gt;RT補正用_IS!$C$5,K49&lt;RT補正用_IS!$C$6),RT補正用_IS!$A$5,
AND(K49&gt;RT補正用_IS!$C$6,K49&lt;RT補正用_IS!$C$7),RT補正用_IS!$A$6,
AND(K49&gt;RT補正用_IS!$C$7,K49&lt;RT補正用_IS!$C$8),RT補正用_IS!$A$7,
AND(K49&gt;RT補正用_IS!$C$8,K49&lt;RT補正用_IS!$C$9),RT補正用_IS!$A$8,
AND(K49&gt;RT補正用_IS!$C$9,K49&lt;RT補正用_IS!$C$10),RT補正用_IS!$A$9,
AND(K49&gt;RT補正用_IS!$C$10,K49&lt;RT補正用_IS!$C$11),RT補正用_IS!$A$10,
K49&gt;RT補正用_IS!$C$11,RT補正用_IS!$A$11)</f>
        <v>Methamidophos-d6</v>
      </c>
      <c r="P49" s="1" t="str" cm="1">
        <f t="array" ref="P49">_xlfn.IFS(O49="-",RT補正用_IS!$A$3, O49=RT補正用_IS!$A$3,RT補正用_IS!$A$5,O49=RT補正用_IS!$A$5,RT補正用_IS!$A$6,O49=RT補正用_IS!$A$6,RT補正用_IS!$A$7,O49=RT補正用_IS!$A$7,RT補正用_IS!$A$8,O49=RT補正用_IS!$A$8,RT補正用_IS!$A$9,O49=RT補正用_IS!$A$9,RT補正用_IS!$A$10,O49=RT補正用_IS!$A$10,RT補正用_IS!$A$11,O49=RT補正用_IS!$A$11,"-")</f>
        <v>Methomyl-d3</v>
      </c>
      <c r="Q49" s="18" cm="1">
        <f t="array" ref="Q49">_xlfn.IFS(AND(O49&lt;&gt;"-",P49&lt;&gt;"-"),K49*AVERAGE(VLOOKUP(O49,テーブル3[],5,FALSE),VLOOKUP(P49,テーブル3[],5,FALSE)),AND(O49="-",P49&lt;&gt;"-"),K49*VLOOKUP(P49,テーブル3[],5,FALSE),AND(O49&lt;&gt;"-",P49="-"),K49*VLOOKUP(O49,テーブル3[],5,FALSE),AND(O49="-",P49="-"),VLOOKUP(C49,テーブル3[],4,FALSE))</f>
        <v>4.9024828714592488</v>
      </c>
      <c r="R49" s="1"/>
    </row>
    <row r="50" spans="1:18" x14ac:dyDescent="0.2">
      <c r="A50" s="1">
        <v>253</v>
      </c>
      <c r="B50" s="1" t="b">
        <v>0</v>
      </c>
      <c r="C50" s="1" t="s">
        <v>441</v>
      </c>
      <c r="D50" s="1" t="s">
        <v>442</v>
      </c>
      <c r="E50" s="1" t="s">
        <v>385</v>
      </c>
      <c r="F50" s="1" t="s">
        <v>3</v>
      </c>
      <c r="G50" s="1">
        <v>110.06004</v>
      </c>
      <c r="H50" s="1"/>
      <c r="I50" s="1">
        <v>0.01</v>
      </c>
      <c r="J50" s="1" t="s">
        <v>4</v>
      </c>
      <c r="K50" s="1">
        <v>6.22</v>
      </c>
      <c r="L50" s="1" t="s">
        <v>13</v>
      </c>
      <c r="M50" s="1" t="s">
        <v>6</v>
      </c>
      <c r="N50" s="6" t="s">
        <v>630</v>
      </c>
      <c r="O50" s="1" t="str" cm="1">
        <f t="array" ref="O50">_xlfn.IFS(K50&lt;RT補正用_IS!$C$3,"-",
AND(K50&gt;RT補正用_IS!$C$3,K50&lt;RT補正用_IS!$C$5),RT補正用_IS!$A$3,
AND(K50&gt;RT補正用_IS!$C$5,K50&lt;RT補正用_IS!$C$6),RT補正用_IS!$A$5,
AND(K50&gt;RT補正用_IS!$C$6,K50&lt;RT補正用_IS!$C$7),RT補正用_IS!$A$6,
AND(K50&gt;RT補正用_IS!$C$7,K50&lt;RT補正用_IS!$C$8),RT補正用_IS!$A$7,
AND(K50&gt;RT補正用_IS!$C$8,K50&lt;RT補正用_IS!$C$9),RT補正用_IS!$A$8,
AND(K50&gt;RT補正用_IS!$C$9,K50&lt;RT補正用_IS!$C$10),RT補正用_IS!$A$9,
AND(K50&gt;RT補正用_IS!$C$10,K50&lt;RT補正用_IS!$C$11),RT補正用_IS!$A$10,
K50&gt;RT補正用_IS!$C$11,RT補正用_IS!$A$11)</f>
        <v>Methamidophos-d6</v>
      </c>
      <c r="P50" s="1" t="str" cm="1">
        <f t="array" ref="P50">_xlfn.IFS(O50="-",RT補正用_IS!$A$3, O50=RT補正用_IS!$A$3,RT補正用_IS!$A$5,O50=RT補正用_IS!$A$5,RT補正用_IS!$A$6,O50=RT補正用_IS!$A$6,RT補正用_IS!$A$7,O50=RT補正用_IS!$A$7,RT補正用_IS!$A$8,O50=RT補正用_IS!$A$8,RT補正用_IS!$A$9,O50=RT補正用_IS!$A$9,RT補正用_IS!$A$10,O50=RT補正用_IS!$A$10,RT補正用_IS!$A$11,O50=RT補正用_IS!$A$11,"-")</f>
        <v>Methomyl-d3</v>
      </c>
      <c r="Q50" s="18" cm="1">
        <f t="array" ref="Q50">_xlfn.IFS(AND(O50&lt;&gt;"-",P50&lt;&gt;"-"),K50*AVERAGE(VLOOKUP(O50,テーブル3[],5,FALSE),VLOOKUP(P50,テーブル3[],5,FALSE)),AND(O50="-",P50&lt;&gt;"-"),K50*VLOOKUP(P50,テーブル3[],5,FALSE),AND(O50&lt;&gt;"-",P50="-"),K50*VLOOKUP(O50,テーブル3[],5,FALSE),AND(O50="-",P50="-"),VLOOKUP(C50,テーブル3[],4,FALSE))</f>
        <v>6.7463370487779928</v>
      </c>
      <c r="R50" s="1"/>
    </row>
    <row r="51" spans="1:18" x14ac:dyDescent="0.2">
      <c r="A51" s="1">
        <v>254</v>
      </c>
      <c r="B51" s="1" t="b">
        <v>0</v>
      </c>
      <c r="C51" s="1" t="s">
        <v>441</v>
      </c>
      <c r="D51" s="1" t="s">
        <v>443</v>
      </c>
      <c r="E51" s="1" t="s">
        <v>385</v>
      </c>
      <c r="F51" s="1" t="s">
        <v>3</v>
      </c>
      <c r="G51" s="1">
        <v>110.06004</v>
      </c>
      <c r="H51" s="1">
        <v>65.038579999999996</v>
      </c>
      <c r="I51" s="1">
        <v>0.01</v>
      </c>
      <c r="J51" s="1" t="s">
        <v>4</v>
      </c>
      <c r="K51" s="1">
        <v>6.22</v>
      </c>
      <c r="L51" s="1" t="s">
        <v>13</v>
      </c>
      <c r="M51" s="1" t="s">
        <v>15</v>
      </c>
      <c r="N51" s="6" t="s">
        <v>630</v>
      </c>
      <c r="O51" s="1" t="str" cm="1">
        <f t="array" ref="O51">_xlfn.IFS(K51&lt;RT補正用_IS!$C$3,"-",
AND(K51&gt;RT補正用_IS!$C$3,K51&lt;RT補正用_IS!$C$5),RT補正用_IS!$A$3,
AND(K51&gt;RT補正用_IS!$C$5,K51&lt;RT補正用_IS!$C$6),RT補正用_IS!$A$5,
AND(K51&gt;RT補正用_IS!$C$6,K51&lt;RT補正用_IS!$C$7),RT補正用_IS!$A$6,
AND(K51&gt;RT補正用_IS!$C$7,K51&lt;RT補正用_IS!$C$8),RT補正用_IS!$A$7,
AND(K51&gt;RT補正用_IS!$C$8,K51&lt;RT補正用_IS!$C$9),RT補正用_IS!$A$8,
AND(K51&gt;RT補正用_IS!$C$9,K51&lt;RT補正用_IS!$C$10),RT補正用_IS!$A$9,
AND(K51&gt;RT補正用_IS!$C$10,K51&lt;RT補正用_IS!$C$11),RT補正用_IS!$A$10,
K51&gt;RT補正用_IS!$C$11,RT補正用_IS!$A$11)</f>
        <v>Methamidophos-d6</v>
      </c>
      <c r="P51" s="1" t="str" cm="1">
        <f t="array" ref="P51">_xlfn.IFS(O51="-",RT補正用_IS!$A$3, O51=RT補正用_IS!$A$3,RT補正用_IS!$A$5,O51=RT補正用_IS!$A$5,RT補正用_IS!$A$6,O51=RT補正用_IS!$A$6,RT補正用_IS!$A$7,O51=RT補正用_IS!$A$7,RT補正用_IS!$A$8,O51=RT補正用_IS!$A$8,RT補正用_IS!$A$9,O51=RT補正用_IS!$A$9,RT補正用_IS!$A$10,O51=RT補正用_IS!$A$10,RT補正用_IS!$A$11,O51=RT補正用_IS!$A$11,"-")</f>
        <v>Methomyl-d3</v>
      </c>
      <c r="Q51" s="18" cm="1">
        <f t="array" ref="Q51">_xlfn.IFS(AND(O51&lt;&gt;"-",P51&lt;&gt;"-"),K51*AVERAGE(VLOOKUP(O51,テーブル3[],5,FALSE),VLOOKUP(P51,テーブル3[],5,FALSE)),AND(O51="-",P51&lt;&gt;"-"),K51*VLOOKUP(P51,テーブル3[],5,FALSE),AND(O51&lt;&gt;"-",P51="-"),K51*VLOOKUP(O51,テーブル3[],5,FALSE),AND(O51="-",P51="-"),VLOOKUP(C51,テーブル3[],4,FALSE))</f>
        <v>6.7463370487779928</v>
      </c>
      <c r="R51" s="1"/>
    </row>
    <row r="52" spans="1:18" x14ac:dyDescent="0.2">
      <c r="A52" s="1">
        <v>255</v>
      </c>
      <c r="B52" s="1" t="b">
        <v>0</v>
      </c>
      <c r="C52" s="1" t="s">
        <v>441</v>
      </c>
      <c r="D52" s="1" t="s">
        <v>444</v>
      </c>
      <c r="E52" s="1" t="s">
        <v>385</v>
      </c>
      <c r="F52" s="1" t="s">
        <v>3</v>
      </c>
      <c r="G52" s="1">
        <v>110.06004</v>
      </c>
      <c r="H52" s="1">
        <v>92.049480000000003</v>
      </c>
      <c r="I52" s="1">
        <v>0.01</v>
      </c>
      <c r="J52" s="1" t="s">
        <v>4</v>
      </c>
      <c r="K52" s="1">
        <v>6.22</v>
      </c>
      <c r="L52" s="1" t="s">
        <v>13</v>
      </c>
      <c r="M52" s="1" t="s">
        <v>15</v>
      </c>
      <c r="N52" s="6" t="s">
        <v>630</v>
      </c>
      <c r="O52" s="1" t="str" cm="1">
        <f t="array" ref="O52">_xlfn.IFS(K52&lt;RT補正用_IS!$C$3,"-",
AND(K52&gt;RT補正用_IS!$C$3,K52&lt;RT補正用_IS!$C$5),RT補正用_IS!$A$3,
AND(K52&gt;RT補正用_IS!$C$5,K52&lt;RT補正用_IS!$C$6),RT補正用_IS!$A$5,
AND(K52&gt;RT補正用_IS!$C$6,K52&lt;RT補正用_IS!$C$7),RT補正用_IS!$A$6,
AND(K52&gt;RT補正用_IS!$C$7,K52&lt;RT補正用_IS!$C$8),RT補正用_IS!$A$7,
AND(K52&gt;RT補正用_IS!$C$8,K52&lt;RT補正用_IS!$C$9),RT補正用_IS!$A$8,
AND(K52&gt;RT補正用_IS!$C$9,K52&lt;RT補正用_IS!$C$10),RT補正用_IS!$A$9,
AND(K52&gt;RT補正用_IS!$C$10,K52&lt;RT補正用_IS!$C$11),RT補正用_IS!$A$10,
K52&gt;RT補正用_IS!$C$11,RT補正用_IS!$A$11)</f>
        <v>Methamidophos-d6</v>
      </c>
      <c r="P52" s="1" t="str" cm="1">
        <f t="array" ref="P52">_xlfn.IFS(O52="-",RT補正用_IS!$A$3, O52=RT補正用_IS!$A$3,RT補正用_IS!$A$5,O52=RT補正用_IS!$A$5,RT補正用_IS!$A$6,O52=RT補正用_IS!$A$6,RT補正用_IS!$A$7,O52=RT補正用_IS!$A$7,RT補正用_IS!$A$8,O52=RT補正用_IS!$A$8,RT補正用_IS!$A$9,O52=RT補正用_IS!$A$9,RT補正用_IS!$A$10,O52=RT補正用_IS!$A$10,RT補正用_IS!$A$11,O52=RT補正用_IS!$A$11,"-")</f>
        <v>Methomyl-d3</v>
      </c>
      <c r="Q52" s="18" cm="1">
        <f t="array" ref="Q52">_xlfn.IFS(AND(O52&lt;&gt;"-",P52&lt;&gt;"-"),K52*AVERAGE(VLOOKUP(O52,テーブル3[],5,FALSE),VLOOKUP(P52,テーブル3[],5,FALSE)),AND(O52="-",P52&lt;&gt;"-"),K52*VLOOKUP(P52,テーブル3[],5,FALSE),AND(O52&lt;&gt;"-",P52="-"),K52*VLOOKUP(O52,テーブル3[],5,FALSE),AND(O52="-",P52="-"),VLOOKUP(C52,テーブル3[],4,FALSE))</f>
        <v>6.7463370487779928</v>
      </c>
      <c r="R52" s="1"/>
    </row>
    <row r="53" spans="1:18" x14ac:dyDescent="0.2">
      <c r="A53" s="1">
        <v>259</v>
      </c>
      <c r="B53" s="1" t="b">
        <v>0</v>
      </c>
      <c r="C53" s="1" t="s">
        <v>449</v>
      </c>
      <c r="D53" s="1" t="s">
        <v>450</v>
      </c>
      <c r="E53" s="1" t="s">
        <v>385</v>
      </c>
      <c r="F53" s="1" t="s">
        <v>3</v>
      </c>
      <c r="G53" s="1">
        <v>110.06004</v>
      </c>
      <c r="H53" s="1"/>
      <c r="I53" s="1">
        <v>0.01</v>
      </c>
      <c r="J53" s="1" t="s">
        <v>4</v>
      </c>
      <c r="K53" s="1">
        <v>3.16</v>
      </c>
      <c r="L53" s="1" t="s">
        <v>13</v>
      </c>
      <c r="M53" s="1" t="s">
        <v>6</v>
      </c>
      <c r="N53" s="6" t="s">
        <v>630</v>
      </c>
      <c r="O53" s="1" t="str" cm="1">
        <f t="array" ref="O53">_xlfn.IFS(K53&lt;RT補正用_IS!$C$3,"-",
AND(K53&gt;RT補正用_IS!$C$3,K53&lt;RT補正用_IS!$C$5),RT補正用_IS!$A$3,
AND(K53&gt;RT補正用_IS!$C$5,K53&lt;RT補正用_IS!$C$6),RT補正用_IS!$A$5,
AND(K53&gt;RT補正用_IS!$C$6,K53&lt;RT補正用_IS!$C$7),RT補正用_IS!$A$6,
AND(K53&gt;RT補正用_IS!$C$7,K53&lt;RT補正用_IS!$C$8),RT補正用_IS!$A$7,
AND(K53&gt;RT補正用_IS!$C$8,K53&lt;RT補正用_IS!$C$9),RT補正用_IS!$A$8,
AND(K53&gt;RT補正用_IS!$C$9,K53&lt;RT補正用_IS!$C$10),RT補正用_IS!$A$9,
AND(K53&gt;RT補正用_IS!$C$10,K53&lt;RT補正用_IS!$C$11),RT補正用_IS!$A$10,
K53&gt;RT補正用_IS!$C$11,RT補正用_IS!$A$11)</f>
        <v>-</v>
      </c>
      <c r="P53" s="1" t="str" cm="1">
        <f t="array" ref="P53">_xlfn.IFS(O53="-",RT補正用_IS!$A$3, O53=RT補正用_IS!$A$3,RT補正用_IS!$A$5,O53=RT補正用_IS!$A$5,RT補正用_IS!$A$6,O53=RT補正用_IS!$A$6,RT補正用_IS!$A$7,O53=RT補正用_IS!$A$7,RT補正用_IS!$A$8,O53=RT補正用_IS!$A$8,RT補正用_IS!$A$9,O53=RT補正用_IS!$A$9,RT補正用_IS!$A$10,O53=RT補正用_IS!$A$10,RT補正用_IS!$A$11,O53=RT補正用_IS!$A$11,"-")</f>
        <v>Methamidophos-d6</v>
      </c>
      <c r="Q53" s="18" cm="1">
        <f t="array" ref="Q53">_xlfn.IFS(AND(O53&lt;&gt;"-",P53&lt;&gt;"-"),K53*AVERAGE(VLOOKUP(O53,テーブル3[],5,FALSE),VLOOKUP(P53,テーブル3[],5,FALSE)),AND(O53="-",P53&lt;&gt;"-"),K53*VLOOKUP(P53,テーブル3[],5,FALSE),AND(O53&lt;&gt;"-",P53="-"),K53*VLOOKUP(O53,テーブル3[],5,FALSE),AND(O53="-",P53="-"),VLOOKUP(C53,テーブル3[],4,FALSE))</f>
        <v>3.57038961038961</v>
      </c>
      <c r="R53" s="1"/>
    </row>
    <row r="54" spans="1:18" x14ac:dyDescent="0.2">
      <c r="A54" s="1">
        <v>260</v>
      </c>
      <c r="B54" s="1" t="b">
        <v>0</v>
      </c>
      <c r="C54" s="1" t="s">
        <v>449</v>
      </c>
      <c r="D54" s="1" t="s">
        <v>451</v>
      </c>
      <c r="E54" s="1" t="s">
        <v>385</v>
      </c>
      <c r="F54" s="1" t="s">
        <v>3</v>
      </c>
      <c r="G54" s="1">
        <v>110.06004</v>
      </c>
      <c r="H54" s="1">
        <v>65.038579999999996</v>
      </c>
      <c r="I54" s="1">
        <v>0.01</v>
      </c>
      <c r="J54" s="1" t="s">
        <v>4</v>
      </c>
      <c r="K54" s="1">
        <v>3.16</v>
      </c>
      <c r="L54" s="1" t="s">
        <v>13</v>
      </c>
      <c r="M54" s="1" t="s">
        <v>15</v>
      </c>
      <c r="N54" s="6" t="s">
        <v>630</v>
      </c>
      <c r="O54" s="1" t="str" cm="1">
        <f t="array" ref="O54">_xlfn.IFS(K54&lt;RT補正用_IS!$C$3,"-",
AND(K54&gt;RT補正用_IS!$C$3,K54&lt;RT補正用_IS!$C$5),RT補正用_IS!$A$3,
AND(K54&gt;RT補正用_IS!$C$5,K54&lt;RT補正用_IS!$C$6),RT補正用_IS!$A$5,
AND(K54&gt;RT補正用_IS!$C$6,K54&lt;RT補正用_IS!$C$7),RT補正用_IS!$A$6,
AND(K54&gt;RT補正用_IS!$C$7,K54&lt;RT補正用_IS!$C$8),RT補正用_IS!$A$7,
AND(K54&gt;RT補正用_IS!$C$8,K54&lt;RT補正用_IS!$C$9),RT補正用_IS!$A$8,
AND(K54&gt;RT補正用_IS!$C$9,K54&lt;RT補正用_IS!$C$10),RT補正用_IS!$A$9,
AND(K54&gt;RT補正用_IS!$C$10,K54&lt;RT補正用_IS!$C$11),RT補正用_IS!$A$10,
K54&gt;RT補正用_IS!$C$11,RT補正用_IS!$A$11)</f>
        <v>-</v>
      </c>
      <c r="P54" s="1" t="str" cm="1">
        <f t="array" ref="P54">_xlfn.IFS(O54="-",RT補正用_IS!$A$3, O54=RT補正用_IS!$A$3,RT補正用_IS!$A$5,O54=RT補正用_IS!$A$5,RT補正用_IS!$A$6,O54=RT補正用_IS!$A$6,RT補正用_IS!$A$7,O54=RT補正用_IS!$A$7,RT補正用_IS!$A$8,O54=RT補正用_IS!$A$8,RT補正用_IS!$A$9,O54=RT補正用_IS!$A$9,RT補正用_IS!$A$10,O54=RT補正用_IS!$A$10,RT補正用_IS!$A$11,O54=RT補正用_IS!$A$11,"-")</f>
        <v>Methamidophos-d6</v>
      </c>
      <c r="Q54" s="18" cm="1">
        <f t="array" ref="Q54">_xlfn.IFS(AND(O54&lt;&gt;"-",P54&lt;&gt;"-"),K54*AVERAGE(VLOOKUP(O54,テーブル3[],5,FALSE),VLOOKUP(P54,テーブル3[],5,FALSE)),AND(O54="-",P54&lt;&gt;"-"),K54*VLOOKUP(P54,テーブル3[],5,FALSE),AND(O54&lt;&gt;"-",P54="-"),K54*VLOOKUP(O54,テーブル3[],5,FALSE),AND(O54="-",P54="-"),VLOOKUP(C54,テーブル3[],4,FALSE))</f>
        <v>3.57038961038961</v>
      </c>
      <c r="R54" s="1"/>
    </row>
    <row r="55" spans="1:18" x14ac:dyDescent="0.2">
      <c r="A55" s="1">
        <v>261</v>
      </c>
      <c r="B55" s="1" t="b">
        <v>0</v>
      </c>
      <c r="C55" s="1" t="s">
        <v>449</v>
      </c>
      <c r="D55" s="1" t="s">
        <v>452</v>
      </c>
      <c r="E55" s="1" t="s">
        <v>385</v>
      </c>
      <c r="F55" s="1" t="s">
        <v>3</v>
      </c>
      <c r="G55" s="1">
        <v>110.06004</v>
      </c>
      <c r="H55" s="1">
        <v>93.03349</v>
      </c>
      <c r="I55" s="1">
        <v>0.01</v>
      </c>
      <c r="J55" s="1" t="s">
        <v>4</v>
      </c>
      <c r="K55" s="1">
        <v>3.16</v>
      </c>
      <c r="L55" s="1" t="s">
        <v>13</v>
      </c>
      <c r="M55" s="1" t="s">
        <v>15</v>
      </c>
      <c r="N55" s="6" t="s">
        <v>630</v>
      </c>
      <c r="O55" s="1" t="str" cm="1">
        <f t="array" ref="O55">_xlfn.IFS(K55&lt;RT補正用_IS!$C$3,"-",
AND(K55&gt;RT補正用_IS!$C$3,K55&lt;RT補正用_IS!$C$5),RT補正用_IS!$A$3,
AND(K55&gt;RT補正用_IS!$C$5,K55&lt;RT補正用_IS!$C$6),RT補正用_IS!$A$5,
AND(K55&gt;RT補正用_IS!$C$6,K55&lt;RT補正用_IS!$C$7),RT補正用_IS!$A$6,
AND(K55&gt;RT補正用_IS!$C$7,K55&lt;RT補正用_IS!$C$8),RT補正用_IS!$A$7,
AND(K55&gt;RT補正用_IS!$C$8,K55&lt;RT補正用_IS!$C$9),RT補正用_IS!$A$8,
AND(K55&gt;RT補正用_IS!$C$9,K55&lt;RT補正用_IS!$C$10),RT補正用_IS!$A$9,
AND(K55&gt;RT補正用_IS!$C$10,K55&lt;RT補正用_IS!$C$11),RT補正用_IS!$A$10,
K55&gt;RT補正用_IS!$C$11,RT補正用_IS!$A$11)</f>
        <v>-</v>
      </c>
      <c r="P55" s="1" t="str" cm="1">
        <f t="array" ref="P55">_xlfn.IFS(O55="-",RT補正用_IS!$A$3, O55=RT補正用_IS!$A$3,RT補正用_IS!$A$5,O55=RT補正用_IS!$A$5,RT補正用_IS!$A$6,O55=RT補正用_IS!$A$6,RT補正用_IS!$A$7,O55=RT補正用_IS!$A$7,RT補正用_IS!$A$8,O55=RT補正用_IS!$A$8,RT補正用_IS!$A$9,O55=RT補正用_IS!$A$9,RT補正用_IS!$A$10,O55=RT補正用_IS!$A$10,RT補正用_IS!$A$11,O55=RT補正用_IS!$A$11,"-")</f>
        <v>Methamidophos-d6</v>
      </c>
      <c r="Q55" s="18" cm="1">
        <f t="array" ref="Q55">_xlfn.IFS(AND(O55&lt;&gt;"-",P55&lt;&gt;"-"),K55*AVERAGE(VLOOKUP(O55,テーブル3[],5,FALSE),VLOOKUP(P55,テーブル3[],5,FALSE)),AND(O55="-",P55&lt;&gt;"-"),K55*VLOOKUP(P55,テーブル3[],5,FALSE),AND(O55&lt;&gt;"-",P55="-"),K55*VLOOKUP(O55,テーブル3[],5,FALSE),AND(O55="-",P55="-"),VLOOKUP(C55,テーブル3[],4,FALSE))</f>
        <v>3.57038961038961</v>
      </c>
      <c r="R55" s="1"/>
    </row>
    <row r="56" spans="1:18" x14ac:dyDescent="0.2">
      <c r="A56" s="1">
        <v>3</v>
      </c>
      <c r="B56" s="1" t="b">
        <v>0</v>
      </c>
      <c r="C56" s="1" t="s">
        <v>10</v>
      </c>
      <c r="D56" s="1" t="s">
        <v>11</v>
      </c>
      <c r="E56" s="1" t="s">
        <v>12</v>
      </c>
      <c r="F56" s="1" t="s">
        <v>3</v>
      </c>
      <c r="G56" s="1">
        <v>117.05462</v>
      </c>
      <c r="H56" s="1"/>
      <c r="I56" s="1">
        <v>0.01</v>
      </c>
      <c r="J56" s="1" t="s">
        <v>4</v>
      </c>
      <c r="K56" s="14">
        <v>2.2000000000000002</v>
      </c>
      <c r="L56" s="1" t="s">
        <v>13</v>
      </c>
      <c r="M56" s="1" t="s">
        <v>6</v>
      </c>
      <c r="N56" s="6" t="s">
        <v>630</v>
      </c>
      <c r="O56" s="1" t="str" cm="1">
        <f t="array" ref="O56">_xlfn.IFS(K56&lt;RT補正用_IS!$C$3,"-",
AND(K56&gt;RT補正用_IS!$C$3,K56&lt;RT補正用_IS!$C$5),RT補正用_IS!$A$3,
AND(K56&gt;RT補正用_IS!$C$5,K56&lt;RT補正用_IS!$C$6),RT補正用_IS!$A$5,
AND(K56&gt;RT補正用_IS!$C$6,K56&lt;RT補正用_IS!$C$7),RT補正用_IS!$A$6,
AND(K56&gt;RT補正用_IS!$C$7,K56&lt;RT補正用_IS!$C$8),RT補正用_IS!$A$7,
AND(K56&gt;RT補正用_IS!$C$8,K56&lt;RT補正用_IS!$C$9),RT補正用_IS!$A$8,
AND(K56&gt;RT補正用_IS!$C$9,K56&lt;RT補正用_IS!$C$10),RT補正用_IS!$A$9,
AND(K56&gt;RT補正用_IS!$C$10,K56&lt;RT補正用_IS!$C$11),RT補正用_IS!$A$10,
K56&gt;RT補正用_IS!$C$11,RT補正用_IS!$A$11)</f>
        <v>-</v>
      </c>
      <c r="P56" s="1" t="str" cm="1">
        <f t="array" ref="P56">_xlfn.IFS(O56="-",RT補正用_IS!$A$3, O56=RT補正用_IS!$A$3,RT補正用_IS!$A$5,O56=RT補正用_IS!$A$5,RT補正用_IS!$A$6,O56=RT補正用_IS!$A$6,RT補正用_IS!$A$7,O56=RT補正用_IS!$A$7,RT補正用_IS!$A$8,O56=RT補正用_IS!$A$8,RT補正用_IS!$A$9,O56=RT補正用_IS!$A$9,RT補正用_IS!$A$10,O56=RT補正用_IS!$A$10,RT補正用_IS!$A$11,O56=RT補正用_IS!$A$11,"-")</f>
        <v>Methamidophos-d6</v>
      </c>
      <c r="Q56" s="18" cm="1">
        <f t="array" ref="Q56">_xlfn.IFS(AND(O56&lt;&gt;"-",P56&lt;&gt;"-"),K56*AVERAGE(VLOOKUP(O56,テーブル3[],5,FALSE),VLOOKUP(P56,テーブル3[],5,FALSE)),AND(O56="-",P56&lt;&gt;"-"),K56*VLOOKUP(P56,テーブル3[],5,FALSE),AND(O56&lt;&gt;"-",P56="-"),K56*VLOOKUP(O56,テーブル3[],5,FALSE),AND(O56="-",P56="-"),VLOOKUP(C56,テーブル3[],4,FALSE))</f>
        <v>2.4857142857142853</v>
      </c>
      <c r="R56" s="1"/>
    </row>
    <row r="57" spans="1:18" x14ac:dyDescent="0.2">
      <c r="A57" s="1">
        <v>4</v>
      </c>
      <c r="B57" s="1" t="b">
        <v>0</v>
      </c>
      <c r="C57" s="1" t="s">
        <v>10</v>
      </c>
      <c r="D57" s="1" t="s">
        <v>14</v>
      </c>
      <c r="E57" s="1" t="s">
        <v>12</v>
      </c>
      <c r="F57" s="1" t="s">
        <v>3</v>
      </c>
      <c r="G57" s="1">
        <v>117.05462</v>
      </c>
      <c r="H57" s="1">
        <v>55.01784</v>
      </c>
      <c r="I57" s="1">
        <v>0.01</v>
      </c>
      <c r="J57" s="1" t="s">
        <v>4</v>
      </c>
      <c r="K57" s="14">
        <v>2.2000000000000002</v>
      </c>
      <c r="L57" s="1" t="s">
        <v>13</v>
      </c>
      <c r="M57" s="1" t="s">
        <v>15</v>
      </c>
      <c r="N57" s="6" t="s">
        <v>630</v>
      </c>
      <c r="O57" s="1" t="str" cm="1">
        <f t="array" ref="O57">_xlfn.IFS(K57&lt;RT補正用_IS!$C$3,"-",
AND(K57&gt;RT補正用_IS!$C$3,K57&lt;RT補正用_IS!$C$5),RT補正用_IS!$A$3,
AND(K57&gt;RT補正用_IS!$C$5,K57&lt;RT補正用_IS!$C$6),RT補正用_IS!$A$5,
AND(K57&gt;RT補正用_IS!$C$6,K57&lt;RT補正用_IS!$C$7),RT補正用_IS!$A$6,
AND(K57&gt;RT補正用_IS!$C$7,K57&lt;RT補正用_IS!$C$8),RT補正用_IS!$A$7,
AND(K57&gt;RT補正用_IS!$C$8,K57&lt;RT補正用_IS!$C$9),RT補正用_IS!$A$8,
AND(K57&gt;RT補正用_IS!$C$9,K57&lt;RT補正用_IS!$C$10),RT補正用_IS!$A$9,
AND(K57&gt;RT補正用_IS!$C$10,K57&lt;RT補正用_IS!$C$11),RT補正用_IS!$A$10,
K57&gt;RT補正用_IS!$C$11,RT補正用_IS!$A$11)</f>
        <v>-</v>
      </c>
      <c r="P57" s="1" t="str" cm="1">
        <f t="array" ref="P57">_xlfn.IFS(O57="-",RT補正用_IS!$A$3, O57=RT補正用_IS!$A$3,RT補正用_IS!$A$5,O57=RT補正用_IS!$A$5,RT補正用_IS!$A$6,O57=RT補正用_IS!$A$6,RT補正用_IS!$A$7,O57=RT補正用_IS!$A$7,RT補正用_IS!$A$8,O57=RT補正用_IS!$A$8,RT補正用_IS!$A$9,O57=RT補正用_IS!$A$9,RT補正用_IS!$A$10,O57=RT補正用_IS!$A$10,RT補正用_IS!$A$11,O57=RT補正用_IS!$A$11,"-")</f>
        <v>Methamidophos-d6</v>
      </c>
      <c r="Q57" s="18" cm="1">
        <f t="array" ref="Q57">_xlfn.IFS(AND(O57&lt;&gt;"-",P57&lt;&gt;"-"),K57*AVERAGE(VLOOKUP(O57,テーブル3[],5,FALSE),VLOOKUP(P57,テーブル3[],5,FALSE)),AND(O57="-",P57&lt;&gt;"-"),K57*VLOOKUP(P57,テーブル3[],5,FALSE),AND(O57&lt;&gt;"-",P57="-"),K57*VLOOKUP(O57,テーブル3[],5,FALSE),AND(O57="-",P57="-"),VLOOKUP(C57,テーブル3[],4,FALSE))</f>
        <v>2.4857142857142853</v>
      </c>
      <c r="R57" s="1"/>
    </row>
    <row r="58" spans="1:18" x14ac:dyDescent="0.2">
      <c r="A58" s="1">
        <v>5</v>
      </c>
      <c r="B58" s="1" t="b">
        <v>0</v>
      </c>
      <c r="C58" s="1" t="s">
        <v>10</v>
      </c>
      <c r="D58" s="1" t="s">
        <v>16</v>
      </c>
      <c r="E58" s="1" t="s">
        <v>12</v>
      </c>
      <c r="F58" s="1" t="s">
        <v>3</v>
      </c>
      <c r="G58" s="1">
        <v>117.05462</v>
      </c>
      <c r="H58" s="1">
        <v>73.028409999999994</v>
      </c>
      <c r="I58" s="1">
        <v>0.01</v>
      </c>
      <c r="J58" s="1" t="s">
        <v>4</v>
      </c>
      <c r="K58" s="14">
        <v>2.2000000000000002</v>
      </c>
      <c r="L58" s="1" t="s">
        <v>13</v>
      </c>
      <c r="M58" s="1" t="s">
        <v>15</v>
      </c>
      <c r="N58" s="6" t="s">
        <v>630</v>
      </c>
      <c r="O58" s="1" t="str" cm="1">
        <f t="array" ref="O58">_xlfn.IFS(K58&lt;RT補正用_IS!$C$3,"-",
AND(K58&gt;RT補正用_IS!$C$3,K58&lt;RT補正用_IS!$C$5),RT補正用_IS!$A$3,
AND(K58&gt;RT補正用_IS!$C$5,K58&lt;RT補正用_IS!$C$6),RT補正用_IS!$A$5,
AND(K58&gt;RT補正用_IS!$C$6,K58&lt;RT補正用_IS!$C$7),RT補正用_IS!$A$6,
AND(K58&gt;RT補正用_IS!$C$7,K58&lt;RT補正用_IS!$C$8),RT補正用_IS!$A$7,
AND(K58&gt;RT補正用_IS!$C$8,K58&lt;RT補正用_IS!$C$9),RT補正用_IS!$A$8,
AND(K58&gt;RT補正用_IS!$C$9,K58&lt;RT補正用_IS!$C$10),RT補正用_IS!$A$9,
AND(K58&gt;RT補正用_IS!$C$10,K58&lt;RT補正用_IS!$C$11),RT補正用_IS!$A$10,
K58&gt;RT補正用_IS!$C$11,RT補正用_IS!$A$11)</f>
        <v>-</v>
      </c>
      <c r="P58" s="1" t="str" cm="1">
        <f t="array" ref="P58">_xlfn.IFS(O58="-",RT補正用_IS!$A$3, O58=RT補正用_IS!$A$3,RT補正用_IS!$A$5,O58=RT補正用_IS!$A$5,RT補正用_IS!$A$6,O58=RT補正用_IS!$A$6,RT補正用_IS!$A$7,O58=RT補正用_IS!$A$7,RT補正用_IS!$A$8,O58=RT補正用_IS!$A$8,RT補正用_IS!$A$9,O58=RT補正用_IS!$A$9,RT補正用_IS!$A$10,O58=RT補正用_IS!$A$10,RT補正用_IS!$A$11,O58=RT補正用_IS!$A$11,"-")</f>
        <v>Methamidophos-d6</v>
      </c>
      <c r="Q58" s="18" cm="1">
        <f t="array" ref="Q58">_xlfn.IFS(AND(O58&lt;&gt;"-",P58&lt;&gt;"-"),K58*AVERAGE(VLOOKUP(O58,テーブル3[],5,FALSE),VLOOKUP(P58,テーブル3[],5,FALSE)),AND(O58="-",P58&lt;&gt;"-"),K58*VLOOKUP(P58,テーブル3[],5,FALSE),AND(O58&lt;&gt;"-",P58="-"),K58*VLOOKUP(O58,テーブル3[],5,FALSE),AND(O58="-",P58="-"),VLOOKUP(C58,テーブル3[],4,FALSE))</f>
        <v>2.4857142857142853</v>
      </c>
      <c r="R58" s="1"/>
    </row>
    <row r="59" spans="1:18" x14ac:dyDescent="0.2">
      <c r="A59" s="1">
        <v>56</v>
      </c>
      <c r="B59" s="1" t="b">
        <v>0</v>
      </c>
      <c r="C59" s="1" t="s">
        <v>111</v>
      </c>
      <c r="D59" s="1" t="s">
        <v>112</v>
      </c>
      <c r="E59" s="1" t="s">
        <v>113</v>
      </c>
      <c r="F59" s="1" t="s">
        <v>3</v>
      </c>
      <c r="G59" s="1">
        <v>127.07267</v>
      </c>
      <c r="H59" s="1"/>
      <c r="I59" s="1">
        <v>0.01</v>
      </c>
      <c r="J59" s="1" t="s">
        <v>4</v>
      </c>
      <c r="K59" s="14">
        <v>1.6</v>
      </c>
      <c r="L59" s="1" t="s">
        <v>13</v>
      </c>
      <c r="M59" s="1" t="s">
        <v>6</v>
      </c>
      <c r="N59" s="6" t="s">
        <v>630</v>
      </c>
      <c r="O59" s="1" t="str" cm="1">
        <f t="array" ref="O59">_xlfn.IFS(K59&lt;RT補正用_IS!$C$3,"-",
AND(K59&gt;RT補正用_IS!$C$3,K59&lt;RT補正用_IS!$C$5),RT補正用_IS!$A$3,
AND(K59&gt;RT補正用_IS!$C$5,K59&lt;RT補正用_IS!$C$6),RT補正用_IS!$A$5,
AND(K59&gt;RT補正用_IS!$C$6,K59&lt;RT補正用_IS!$C$7),RT補正用_IS!$A$6,
AND(K59&gt;RT補正用_IS!$C$7,K59&lt;RT補正用_IS!$C$8),RT補正用_IS!$A$7,
AND(K59&gt;RT補正用_IS!$C$8,K59&lt;RT補正用_IS!$C$9),RT補正用_IS!$A$8,
AND(K59&gt;RT補正用_IS!$C$9,K59&lt;RT補正用_IS!$C$10),RT補正用_IS!$A$9,
AND(K59&gt;RT補正用_IS!$C$10,K59&lt;RT補正用_IS!$C$11),RT補正用_IS!$A$10,
K59&gt;RT補正用_IS!$C$11,RT補正用_IS!$A$11)</f>
        <v>-</v>
      </c>
      <c r="P59" s="1" t="str" cm="1">
        <f t="array" ref="P59">_xlfn.IFS(O59="-",RT補正用_IS!$A$3, O59=RT補正用_IS!$A$3,RT補正用_IS!$A$5,O59=RT補正用_IS!$A$5,RT補正用_IS!$A$6,O59=RT補正用_IS!$A$6,RT補正用_IS!$A$7,O59=RT補正用_IS!$A$7,RT補正用_IS!$A$8,O59=RT補正用_IS!$A$8,RT補正用_IS!$A$9,O59=RT補正用_IS!$A$9,RT補正用_IS!$A$10,O59=RT補正用_IS!$A$10,RT補正用_IS!$A$11,O59=RT補正用_IS!$A$11,"-")</f>
        <v>Methamidophos-d6</v>
      </c>
      <c r="Q59" s="18" cm="1">
        <f t="array" ref="Q59">_xlfn.IFS(AND(O59&lt;&gt;"-",P59&lt;&gt;"-"),K59*AVERAGE(VLOOKUP(O59,テーブル3[],5,FALSE),VLOOKUP(P59,テーブル3[],5,FALSE)),AND(O59="-",P59&lt;&gt;"-"),K59*VLOOKUP(P59,テーブル3[],5,FALSE),AND(O59&lt;&gt;"-",P59="-"),K59*VLOOKUP(O59,テーブル3[],5,FALSE),AND(O59="-",P59="-"),VLOOKUP(C59,テーブル3[],4,FALSE))</f>
        <v>1.8077922077922075</v>
      </c>
      <c r="R59" s="1"/>
    </row>
    <row r="60" spans="1:18" x14ac:dyDescent="0.2">
      <c r="A60" s="1">
        <v>57</v>
      </c>
      <c r="B60" s="1" t="b">
        <v>0</v>
      </c>
      <c r="C60" s="1" t="s">
        <v>111</v>
      </c>
      <c r="D60" s="1" t="s">
        <v>114</v>
      </c>
      <c r="E60" s="1" t="s">
        <v>113</v>
      </c>
      <c r="F60" s="1" t="s">
        <v>3</v>
      </c>
      <c r="G60" s="1">
        <v>127.07267</v>
      </c>
      <c r="H60" s="1">
        <v>68.024320000000003</v>
      </c>
      <c r="I60" s="1">
        <v>0.01</v>
      </c>
      <c r="J60" s="1" t="s">
        <v>4</v>
      </c>
      <c r="K60" s="14">
        <v>1.6</v>
      </c>
      <c r="L60" s="1" t="s">
        <v>13</v>
      </c>
      <c r="M60" s="1" t="s">
        <v>15</v>
      </c>
      <c r="N60" s="6" t="s">
        <v>630</v>
      </c>
      <c r="O60" s="1" t="str" cm="1">
        <f t="array" ref="O60">_xlfn.IFS(K60&lt;RT補正用_IS!$C$3,"-",
AND(K60&gt;RT補正用_IS!$C$3,K60&lt;RT補正用_IS!$C$5),RT補正用_IS!$A$3,
AND(K60&gt;RT補正用_IS!$C$5,K60&lt;RT補正用_IS!$C$6),RT補正用_IS!$A$5,
AND(K60&gt;RT補正用_IS!$C$6,K60&lt;RT補正用_IS!$C$7),RT補正用_IS!$A$6,
AND(K60&gt;RT補正用_IS!$C$7,K60&lt;RT補正用_IS!$C$8),RT補正用_IS!$A$7,
AND(K60&gt;RT補正用_IS!$C$8,K60&lt;RT補正用_IS!$C$9),RT補正用_IS!$A$8,
AND(K60&gt;RT補正用_IS!$C$9,K60&lt;RT補正用_IS!$C$10),RT補正用_IS!$A$9,
AND(K60&gt;RT補正用_IS!$C$10,K60&lt;RT補正用_IS!$C$11),RT補正用_IS!$A$10,
K60&gt;RT補正用_IS!$C$11,RT補正用_IS!$A$11)</f>
        <v>-</v>
      </c>
      <c r="P60" s="1" t="str" cm="1">
        <f t="array" ref="P60">_xlfn.IFS(O60="-",RT補正用_IS!$A$3, O60=RT補正用_IS!$A$3,RT補正用_IS!$A$5,O60=RT補正用_IS!$A$5,RT補正用_IS!$A$6,O60=RT補正用_IS!$A$6,RT補正用_IS!$A$7,O60=RT補正用_IS!$A$7,RT補正用_IS!$A$8,O60=RT補正用_IS!$A$8,RT補正用_IS!$A$9,O60=RT補正用_IS!$A$9,RT補正用_IS!$A$10,O60=RT補正用_IS!$A$10,RT補正用_IS!$A$11,O60=RT補正用_IS!$A$11,"-")</f>
        <v>Methamidophos-d6</v>
      </c>
      <c r="Q60" s="18" cm="1">
        <f t="array" ref="Q60">_xlfn.IFS(AND(O60&lt;&gt;"-",P60&lt;&gt;"-"),K60*AVERAGE(VLOOKUP(O60,テーブル3[],5,FALSE),VLOOKUP(P60,テーブル3[],5,FALSE)),AND(O60="-",P60&lt;&gt;"-"),K60*VLOOKUP(P60,テーブル3[],5,FALSE),AND(O60&lt;&gt;"-",P60="-"),K60*VLOOKUP(O60,テーブル3[],5,FALSE),AND(O60="-",P60="-"),VLOOKUP(C60,テーブル3[],4,FALSE))</f>
        <v>1.8077922077922075</v>
      </c>
      <c r="R60" s="1"/>
    </row>
    <row r="61" spans="1:18" x14ac:dyDescent="0.2">
      <c r="A61" s="1">
        <v>58</v>
      </c>
      <c r="B61" s="1" t="b">
        <v>0</v>
      </c>
      <c r="C61" s="1" t="s">
        <v>111</v>
      </c>
      <c r="D61" s="1" t="s">
        <v>115</v>
      </c>
      <c r="E61" s="1" t="s">
        <v>113</v>
      </c>
      <c r="F61" s="1" t="s">
        <v>3</v>
      </c>
      <c r="G61" s="1">
        <v>127.07267</v>
      </c>
      <c r="H61" s="1">
        <v>85.050870000000003</v>
      </c>
      <c r="I61" s="1">
        <v>0.01</v>
      </c>
      <c r="J61" s="1" t="s">
        <v>4</v>
      </c>
      <c r="K61" s="14">
        <v>1.6</v>
      </c>
      <c r="L61" s="1" t="s">
        <v>13</v>
      </c>
      <c r="M61" s="1" t="s">
        <v>15</v>
      </c>
      <c r="N61" s="6" t="s">
        <v>630</v>
      </c>
      <c r="O61" s="1" t="str" cm="1">
        <f t="array" ref="O61">_xlfn.IFS(K61&lt;RT補正用_IS!$C$3,"-",
AND(K61&gt;RT補正用_IS!$C$3,K61&lt;RT補正用_IS!$C$5),RT補正用_IS!$A$3,
AND(K61&gt;RT補正用_IS!$C$5,K61&lt;RT補正用_IS!$C$6),RT補正用_IS!$A$5,
AND(K61&gt;RT補正用_IS!$C$6,K61&lt;RT補正用_IS!$C$7),RT補正用_IS!$A$6,
AND(K61&gt;RT補正用_IS!$C$7,K61&lt;RT補正用_IS!$C$8),RT補正用_IS!$A$7,
AND(K61&gt;RT補正用_IS!$C$8,K61&lt;RT補正用_IS!$C$9),RT補正用_IS!$A$8,
AND(K61&gt;RT補正用_IS!$C$9,K61&lt;RT補正用_IS!$C$10),RT補正用_IS!$A$9,
AND(K61&gt;RT補正用_IS!$C$10,K61&lt;RT補正用_IS!$C$11),RT補正用_IS!$A$10,
K61&gt;RT補正用_IS!$C$11,RT補正用_IS!$A$11)</f>
        <v>-</v>
      </c>
      <c r="P61" s="1" t="str" cm="1">
        <f t="array" ref="P61">_xlfn.IFS(O61="-",RT補正用_IS!$A$3, O61=RT補正用_IS!$A$3,RT補正用_IS!$A$5,O61=RT補正用_IS!$A$5,RT補正用_IS!$A$6,O61=RT補正用_IS!$A$6,RT補正用_IS!$A$7,O61=RT補正用_IS!$A$7,RT補正用_IS!$A$8,O61=RT補正用_IS!$A$8,RT補正用_IS!$A$9,O61=RT補正用_IS!$A$9,RT補正用_IS!$A$10,O61=RT補正用_IS!$A$10,RT補正用_IS!$A$11,O61=RT補正用_IS!$A$11,"-")</f>
        <v>Methamidophos-d6</v>
      </c>
      <c r="Q61" s="18" cm="1">
        <f t="array" ref="Q61">_xlfn.IFS(AND(O61&lt;&gt;"-",P61&lt;&gt;"-"),K61*AVERAGE(VLOOKUP(O61,テーブル3[],5,FALSE),VLOOKUP(P61,テーブル3[],5,FALSE)),AND(O61="-",P61&lt;&gt;"-"),K61*VLOOKUP(P61,テーブル3[],5,FALSE),AND(O61&lt;&gt;"-",P61="-"),K61*VLOOKUP(O61,テーブル3[],5,FALSE),AND(O61="-",P61="-"),VLOOKUP(C61,テーブル3[],4,FALSE))</f>
        <v>1.8077922077922075</v>
      </c>
      <c r="R61" s="1"/>
    </row>
    <row r="62" spans="1:18" x14ac:dyDescent="0.2">
      <c r="A62" s="1">
        <v>179</v>
      </c>
      <c r="B62" s="1" t="b">
        <v>0</v>
      </c>
      <c r="C62" s="1" t="s">
        <v>321</v>
      </c>
      <c r="D62" s="1" t="s">
        <v>322</v>
      </c>
      <c r="E62" s="1" t="s">
        <v>323</v>
      </c>
      <c r="F62" s="1" t="s">
        <v>3</v>
      </c>
      <c r="G62" s="1">
        <v>128.02615</v>
      </c>
      <c r="H62" s="1"/>
      <c r="I62" s="1">
        <v>0.01</v>
      </c>
      <c r="J62" s="1" t="s">
        <v>4</v>
      </c>
      <c r="K62" s="14">
        <v>19</v>
      </c>
      <c r="L62" s="1" t="s">
        <v>48</v>
      </c>
      <c r="M62" s="1" t="s">
        <v>6</v>
      </c>
      <c r="N62" s="6" t="s">
        <v>630</v>
      </c>
      <c r="O62" s="1" t="str" cm="1">
        <f t="array" ref="O62">_xlfn.IFS(K62&lt;RT補正用_IS!$C$3,"-",
AND(K62&gt;RT補正用_IS!$C$3,K62&lt;RT補正用_IS!$C$5),RT補正用_IS!$A$3,
AND(K62&gt;RT補正用_IS!$C$5,K62&lt;RT補正用_IS!$C$6),RT補正用_IS!$A$5,
AND(K62&gt;RT補正用_IS!$C$6,K62&lt;RT補正用_IS!$C$7),RT補正用_IS!$A$6,
AND(K62&gt;RT補正用_IS!$C$7,K62&lt;RT補正用_IS!$C$8),RT補正用_IS!$A$7,
AND(K62&gt;RT補正用_IS!$C$8,K62&lt;RT補正用_IS!$C$9),RT補正用_IS!$A$8,
AND(K62&gt;RT補正用_IS!$C$9,K62&lt;RT補正用_IS!$C$10),RT補正用_IS!$A$9,
AND(K62&gt;RT補正用_IS!$C$10,K62&lt;RT補正用_IS!$C$11),RT補正用_IS!$A$10,
K62&gt;RT補正用_IS!$C$11,RT補正用_IS!$A$11)</f>
        <v>Carbendazim-d4</v>
      </c>
      <c r="P62" s="1" t="str" cm="1">
        <f t="array" ref="P62">_xlfn.IFS(O62="-",RT補正用_IS!$A$3, O62=RT補正用_IS!$A$3,RT補正用_IS!$A$5,O62=RT補正用_IS!$A$5,RT補正用_IS!$A$6,O62=RT補正用_IS!$A$6,RT補正用_IS!$A$7,O62=RT補正用_IS!$A$7,RT補正用_IS!$A$8,O62=RT補正用_IS!$A$8,RT補正用_IS!$A$9,O62=RT補正用_IS!$A$9,RT補正用_IS!$A$10,O62=RT補正用_IS!$A$10,RT補正用_IS!$A$11,O62=RT補正用_IS!$A$11,"-")</f>
        <v>Pirimicarb-d6</v>
      </c>
      <c r="Q62" s="18" cm="1">
        <f t="array" ref="Q62">_xlfn.IFS(AND(O62&lt;&gt;"-",P62&lt;&gt;"-"),K62*AVERAGE(VLOOKUP(O62,テーブル3[],5,FALSE),VLOOKUP(P62,テーブル3[],5,FALSE)),AND(O62="-",P62&lt;&gt;"-"),K62*VLOOKUP(P62,テーブル3[],5,FALSE),AND(O62&lt;&gt;"-",P62="-"),K62*VLOOKUP(O62,テーブル3[],5,FALSE),AND(O62="-",P62="-"),VLOOKUP(C62,テーブル3[],4,FALSE))</f>
        <v>19.455390745172149</v>
      </c>
      <c r="R62" s="1"/>
    </row>
    <row r="63" spans="1:18" x14ac:dyDescent="0.2">
      <c r="A63" s="1">
        <v>180</v>
      </c>
      <c r="B63" s="1" t="b">
        <v>0</v>
      </c>
      <c r="C63" s="1" t="s">
        <v>321</v>
      </c>
      <c r="D63" s="1" t="s">
        <v>324</v>
      </c>
      <c r="E63" s="1" t="s">
        <v>323</v>
      </c>
      <c r="F63" s="1" t="s">
        <v>3</v>
      </c>
      <c r="G63" s="1">
        <v>128.02615</v>
      </c>
      <c r="H63" s="1">
        <v>93.057299999999998</v>
      </c>
      <c r="I63" s="1">
        <v>0.01</v>
      </c>
      <c r="J63" s="1" t="s">
        <v>4</v>
      </c>
      <c r="K63" s="14">
        <v>19</v>
      </c>
      <c r="L63" s="1" t="s">
        <v>48</v>
      </c>
      <c r="M63" s="1" t="s">
        <v>15</v>
      </c>
      <c r="N63" s="6" t="s">
        <v>630</v>
      </c>
      <c r="O63" s="1" t="str" cm="1">
        <f t="array" ref="O63">_xlfn.IFS(K63&lt;RT補正用_IS!$C$3,"-",
AND(K63&gt;RT補正用_IS!$C$3,K63&lt;RT補正用_IS!$C$5),RT補正用_IS!$A$3,
AND(K63&gt;RT補正用_IS!$C$5,K63&lt;RT補正用_IS!$C$6),RT補正用_IS!$A$5,
AND(K63&gt;RT補正用_IS!$C$6,K63&lt;RT補正用_IS!$C$7),RT補正用_IS!$A$6,
AND(K63&gt;RT補正用_IS!$C$7,K63&lt;RT補正用_IS!$C$8),RT補正用_IS!$A$7,
AND(K63&gt;RT補正用_IS!$C$8,K63&lt;RT補正用_IS!$C$9),RT補正用_IS!$A$8,
AND(K63&gt;RT補正用_IS!$C$9,K63&lt;RT補正用_IS!$C$10),RT補正用_IS!$A$9,
AND(K63&gt;RT補正用_IS!$C$10,K63&lt;RT補正用_IS!$C$11),RT補正用_IS!$A$10,
K63&gt;RT補正用_IS!$C$11,RT補正用_IS!$A$11)</f>
        <v>Carbendazim-d4</v>
      </c>
      <c r="P63" s="1" t="str" cm="1">
        <f t="array" ref="P63">_xlfn.IFS(O63="-",RT補正用_IS!$A$3, O63=RT補正用_IS!$A$3,RT補正用_IS!$A$5,O63=RT補正用_IS!$A$5,RT補正用_IS!$A$6,O63=RT補正用_IS!$A$6,RT補正用_IS!$A$7,O63=RT補正用_IS!$A$7,RT補正用_IS!$A$8,O63=RT補正用_IS!$A$8,RT補正用_IS!$A$9,O63=RT補正用_IS!$A$9,RT補正用_IS!$A$10,O63=RT補正用_IS!$A$10,RT補正用_IS!$A$11,O63=RT補正用_IS!$A$11,"-")</f>
        <v>Pirimicarb-d6</v>
      </c>
      <c r="Q63" s="18" cm="1">
        <f t="array" ref="Q63">_xlfn.IFS(AND(O63&lt;&gt;"-",P63&lt;&gt;"-"),K63*AVERAGE(VLOOKUP(O63,テーブル3[],5,FALSE),VLOOKUP(P63,テーブル3[],5,FALSE)),AND(O63="-",P63&lt;&gt;"-"),K63*VLOOKUP(P63,テーブル3[],5,FALSE),AND(O63&lt;&gt;"-",P63="-"),K63*VLOOKUP(O63,テーブル3[],5,FALSE),AND(O63="-",P63="-"),VLOOKUP(C63,テーブル3[],4,FALSE))</f>
        <v>19.455390745172149</v>
      </c>
      <c r="R63" s="1"/>
    </row>
    <row r="64" spans="1:18" x14ac:dyDescent="0.2">
      <c r="A64" s="1">
        <v>181</v>
      </c>
      <c r="B64" s="1" t="b">
        <v>0</v>
      </c>
      <c r="C64" s="1" t="s">
        <v>321</v>
      </c>
      <c r="D64" s="1" t="s">
        <v>325</v>
      </c>
      <c r="E64" s="1" t="s">
        <v>323</v>
      </c>
      <c r="F64" s="1" t="s">
        <v>3</v>
      </c>
      <c r="G64" s="1">
        <v>128.02615</v>
      </c>
      <c r="H64" s="1">
        <v>75.022930000000002</v>
      </c>
      <c r="I64" s="1">
        <v>0.01</v>
      </c>
      <c r="J64" s="1" t="s">
        <v>4</v>
      </c>
      <c r="K64" s="14">
        <v>19</v>
      </c>
      <c r="L64" s="1" t="s">
        <v>48</v>
      </c>
      <c r="M64" s="1" t="s">
        <v>15</v>
      </c>
      <c r="N64" s="6" t="s">
        <v>630</v>
      </c>
      <c r="O64" s="1" t="str" cm="1">
        <f t="array" ref="O64">_xlfn.IFS(K64&lt;RT補正用_IS!$C$3,"-",
AND(K64&gt;RT補正用_IS!$C$3,K64&lt;RT補正用_IS!$C$5),RT補正用_IS!$A$3,
AND(K64&gt;RT補正用_IS!$C$5,K64&lt;RT補正用_IS!$C$6),RT補正用_IS!$A$5,
AND(K64&gt;RT補正用_IS!$C$6,K64&lt;RT補正用_IS!$C$7),RT補正用_IS!$A$6,
AND(K64&gt;RT補正用_IS!$C$7,K64&lt;RT補正用_IS!$C$8),RT補正用_IS!$A$7,
AND(K64&gt;RT補正用_IS!$C$8,K64&lt;RT補正用_IS!$C$9),RT補正用_IS!$A$8,
AND(K64&gt;RT補正用_IS!$C$9,K64&lt;RT補正用_IS!$C$10),RT補正用_IS!$A$9,
AND(K64&gt;RT補正用_IS!$C$10,K64&lt;RT補正用_IS!$C$11),RT補正用_IS!$A$10,
K64&gt;RT補正用_IS!$C$11,RT補正用_IS!$A$11)</f>
        <v>Carbendazim-d4</v>
      </c>
      <c r="P64" s="1" t="str" cm="1">
        <f t="array" ref="P64">_xlfn.IFS(O64="-",RT補正用_IS!$A$3, O64=RT補正用_IS!$A$3,RT補正用_IS!$A$5,O64=RT補正用_IS!$A$5,RT補正用_IS!$A$6,O64=RT補正用_IS!$A$6,RT補正用_IS!$A$7,O64=RT補正用_IS!$A$7,RT補正用_IS!$A$8,O64=RT補正用_IS!$A$8,RT補正用_IS!$A$9,O64=RT補正用_IS!$A$9,RT補正用_IS!$A$10,O64=RT補正用_IS!$A$10,RT補正用_IS!$A$11,O64=RT補正用_IS!$A$11,"-")</f>
        <v>Pirimicarb-d6</v>
      </c>
      <c r="Q64" s="18" cm="1">
        <f t="array" ref="Q64">_xlfn.IFS(AND(O64&lt;&gt;"-",P64&lt;&gt;"-"),K64*AVERAGE(VLOOKUP(O64,テーブル3[],5,FALSE),VLOOKUP(P64,テーブル3[],5,FALSE)),AND(O64="-",P64&lt;&gt;"-"),K64*VLOOKUP(P64,テーブル3[],5,FALSE),AND(O64&lt;&gt;"-",P64="-"),K64*VLOOKUP(O64,テーブル3[],5,FALSE),AND(O64="-",P64="-"),VLOOKUP(C64,テーブル3[],4,FALSE))</f>
        <v>19.455390745172149</v>
      </c>
      <c r="R64" s="1"/>
    </row>
    <row r="65" spans="1:18" x14ac:dyDescent="0.2">
      <c r="A65" s="1">
        <v>182</v>
      </c>
      <c r="B65" s="1" t="b">
        <v>0</v>
      </c>
      <c r="C65" s="1" t="s">
        <v>326</v>
      </c>
      <c r="D65" s="1" t="s">
        <v>327</v>
      </c>
      <c r="E65" s="1" t="s">
        <v>323</v>
      </c>
      <c r="F65" s="1" t="s">
        <v>3</v>
      </c>
      <c r="G65" s="1">
        <v>128.02615</v>
      </c>
      <c r="H65" s="1"/>
      <c r="I65" s="1">
        <v>0.01</v>
      </c>
      <c r="J65" s="1" t="s">
        <v>4</v>
      </c>
      <c r="K65" s="14">
        <v>19.5</v>
      </c>
      <c r="L65" s="1" t="s">
        <v>48</v>
      </c>
      <c r="M65" s="1" t="s">
        <v>6</v>
      </c>
      <c r="N65" s="6" t="s">
        <v>630</v>
      </c>
      <c r="O65" s="1" t="str" cm="1">
        <f t="array" ref="O65">_xlfn.IFS(K65&lt;RT補正用_IS!$C$3,"-",
AND(K65&gt;RT補正用_IS!$C$3,K65&lt;RT補正用_IS!$C$5),RT補正用_IS!$A$3,
AND(K65&gt;RT補正用_IS!$C$5,K65&lt;RT補正用_IS!$C$6),RT補正用_IS!$A$5,
AND(K65&gt;RT補正用_IS!$C$6,K65&lt;RT補正用_IS!$C$7),RT補正用_IS!$A$6,
AND(K65&gt;RT補正用_IS!$C$7,K65&lt;RT補正用_IS!$C$8),RT補正用_IS!$A$7,
AND(K65&gt;RT補正用_IS!$C$8,K65&lt;RT補正用_IS!$C$9),RT補正用_IS!$A$8,
AND(K65&gt;RT補正用_IS!$C$9,K65&lt;RT補正用_IS!$C$10),RT補正用_IS!$A$9,
AND(K65&gt;RT補正用_IS!$C$10,K65&lt;RT補正用_IS!$C$11),RT補正用_IS!$A$10,
K65&gt;RT補正用_IS!$C$11,RT補正用_IS!$A$11)</f>
        <v>Carbendazim-d4</v>
      </c>
      <c r="P65" s="1" t="str" cm="1">
        <f t="array" ref="P65">_xlfn.IFS(O65="-",RT補正用_IS!$A$3, O65=RT補正用_IS!$A$3,RT補正用_IS!$A$5,O65=RT補正用_IS!$A$5,RT補正用_IS!$A$6,O65=RT補正用_IS!$A$6,RT補正用_IS!$A$7,O65=RT補正用_IS!$A$7,RT補正用_IS!$A$8,O65=RT補正用_IS!$A$8,RT補正用_IS!$A$9,O65=RT補正用_IS!$A$9,RT補正用_IS!$A$10,O65=RT補正用_IS!$A$10,RT補正用_IS!$A$11,O65=RT補正用_IS!$A$11,"-")</f>
        <v>Pirimicarb-d6</v>
      </c>
      <c r="Q65" s="18" cm="1">
        <f t="array" ref="Q65">_xlfn.IFS(AND(O65&lt;&gt;"-",P65&lt;&gt;"-"),K65*AVERAGE(VLOOKUP(O65,テーブル3[],5,FALSE),VLOOKUP(P65,テーブル3[],5,FALSE)),AND(O65="-",P65&lt;&gt;"-"),K65*VLOOKUP(P65,テーブル3[],5,FALSE),AND(O65&lt;&gt;"-",P65="-"),K65*VLOOKUP(O65,テーブル3[],5,FALSE),AND(O65="-",P65="-"),VLOOKUP(C65,テーブル3[],4,FALSE))</f>
        <v>19.967374712150363</v>
      </c>
      <c r="R65" s="1"/>
    </row>
    <row r="66" spans="1:18" x14ac:dyDescent="0.2">
      <c r="A66" s="1">
        <v>183</v>
      </c>
      <c r="B66" s="1" t="b">
        <v>0</v>
      </c>
      <c r="C66" s="1" t="s">
        <v>326</v>
      </c>
      <c r="D66" s="1" t="s">
        <v>328</v>
      </c>
      <c r="E66" s="1" t="s">
        <v>323</v>
      </c>
      <c r="F66" s="1" t="s">
        <v>3</v>
      </c>
      <c r="G66" s="1">
        <v>128.02615</v>
      </c>
      <c r="H66" s="1">
        <v>93.057299999999998</v>
      </c>
      <c r="I66" s="1">
        <v>0.01</v>
      </c>
      <c r="J66" s="1" t="s">
        <v>4</v>
      </c>
      <c r="K66" s="14">
        <v>19.5</v>
      </c>
      <c r="L66" s="1" t="s">
        <v>48</v>
      </c>
      <c r="M66" s="1" t="s">
        <v>15</v>
      </c>
      <c r="N66" s="6" t="s">
        <v>630</v>
      </c>
      <c r="O66" s="1" t="str" cm="1">
        <f t="array" ref="O66">_xlfn.IFS(K66&lt;RT補正用_IS!$C$3,"-",
AND(K66&gt;RT補正用_IS!$C$3,K66&lt;RT補正用_IS!$C$5),RT補正用_IS!$A$3,
AND(K66&gt;RT補正用_IS!$C$5,K66&lt;RT補正用_IS!$C$6),RT補正用_IS!$A$5,
AND(K66&gt;RT補正用_IS!$C$6,K66&lt;RT補正用_IS!$C$7),RT補正用_IS!$A$6,
AND(K66&gt;RT補正用_IS!$C$7,K66&lt;RT補正用_IS!$C$8),RT補正用_IS!$A$7,
AND(K66&gt;RT補正用_IS!$C$8,K66&lt;RT補正用_IS!$C$9),RT補正用_IS!$A$8,
AND(K66&gt;RT補正用_IS!$C$9,K66&lt;RT補正用_IS!$C$10),RT補正用_IS!$A$9,
AND(K66&gt;RT補正用_IS!$C$10,K66&lt;RT補正用_IS!$C$11),RT補正用_IS!$A$10,
K66&gt;RT補正用_IS!$C$11,RT補正用_IS!$A$11)</f>
        <v>Carbendazim-d4</v>
      </c>
      <c r="P66" s="1" t="str" cm="1">
        <f t="array" ref="P66">_xlfn.IFS(O66="-",RT補正用_IS!$A$3, O66=RT補正用_IS!$A$3,RT補正用_IS!$A$5,O66=RT補正用_IS!$A$5,RT補正用_IS!$A$6,O66=RT補正用_IS!$A$6,RT補正用_IS!$A$7,O66=RT補正用_IS!$A$7,RT補正用_IS!$A$8,O66=RT補正用_IS!$A$8,RT補正用_IS!$A$9,O66=RT補正用_IS!$A$9,RT補正用_IS!$A$10,O66=RT補正用_IS!$A$10,RT補正用_IS!$A$11,O66=RT補正用_IS!$A$11,"-")</f>
        <v>Pirimicarb-d6</v>
      </c>
      <c r="Q66" s="18" cm="1">
        <f t="array" ref="Q66">_xlfn.IFS(AND(O66&lt;&gt;"-",P66&lt;&gt;"-"),K66*AVERAGE(VLOOKUP(O66,テーブル3[],5,FALSE),VLOOKUP(P66,テーブル3[],5,FALSE)),AND(O66="-",P66&lt;&gt;"-"),K66*VLOOKUP(P66,テーブル3[],5,FALSE),AND(O66&lt;&gt;"-",P66="-"),K66*VLOOKUP(O66,テーブル3[],5,FALSE),AND(O66="-",P66="-"),VLOOKUP(C66,テーブル3[],4,FALSE))</f>
        <v>19.967374712150363</v>
      </c>
      <c r="R66" s="1"/>
    </row>
    <row r="67" spans="1:18" x14ac:dyDescent="0.2">
      <c r="A67" s="1">
        <v>184</v>
      </c>
      <c r="B67" s="1" t="b">
        <v>0</v>
      </c>
      <c r="C67" s="1" t="s">
        <v>326</v>
      </c>
      <c r="D67" s="1" t="s">
        <v>329</v>
      </c>
      <c r="E67" s="1" t="s">
        <v>323</v>
      </c>
      <c r="F67" s="1" t="s">
        <v>3</v>
      </c>
      <c r="G67" s="1">
        <v>128.02615</v>
      </c>
      <c r="H67" s="1">
        <v>75.022930000000002</v>
      </c>
      <c r="I67" s="1">
        <v>0.01</v>
      </c>
      <c r="J67" s="1" t="s">
        <v>4</v>
      </c>
      <c r="K67" s="14">
        <v>19.5</v>
      </c>
      <c r="L67" s="1" t="s">
        <v>48</v>
      </c>
      <c r="M67" s="1" t="s">
        <v>15</v>
      </c>
      <c r="N67" s="6" t="s">
        <v>630</v>
      </c>
      <c r="O67" s="1" t="str" cm="1">
        <f t="array" ref="O67">_xlfn.IFS(K67&lt;RT補正用_IS!$C$3,"-",
AND(K67&gt;RT補正用_IS!$C$3,K67&lt;RT補正用_IS!$C$5),RT補正用_IS!$A$3,
AND(K67&gt;RT補正用_IS!$C$5,K67&lt;RT補正用_IS!$C$6),RT補正用_IS!$A$5,
AND(K67&gt;RT補正用_IS!$C$6,K67&lt;RT補正用_IS!$C$7),RT補正用_IS!$A$6,
AND(K67&gt;RT補正用_IS!$C$7,K67&lt;RT補正用_IS!$C$8),RT補正用_IS!$A$7,
AND(K67&gt;RT補正用_IS!$C$8,K67&lt;RT補正用_IS!$C$9),RT補正用_IS!$A$8,
AND(K67&gt;RT補正用_IS!$C$9,K67&lt;RT補正用_IS!$C$10),RT補正用_IS!$A$9,
AND(K67&gt;RT補正用_IS!$C$10,K67&lt;RT補正用_IS!$C$11),RT補正用_IS!$A$10,
K67&gt;RT補正用_IS!$C$11,RT補正用_IS!$A$11)</f>
        <v>Carbendazim-d4</v>
      </c>
      <c r="P67" s="1" t="str" cm="1">
        <f t="array" ref="P67">_xlfn.IFS(O67="-",RT補正用_IS!$A$3, O67=RT補正用_IS!$A$3,RT補正用_IS!$A$5,O67=RT補正用_IS!$A$5,RT補正用_IS!$A$6,O67=RT補正用_IS!$A$6,RT補正用_IS!$A$7,O67=RT補正用_IS!$A$7,RT補正用_IS!$A$8,O67=RT補正用_IS!$A$8,RT補正用_IS!$A$9,O67=RT補正用_IS!$A$9,RT補正用_IS!$A$10,O67=RT補正用_IS!$A$10,RT補正用_IS!$A$11,O67=RT補正用_IS!$A$11,"-")</f>
        <v>Pirimicarb-d6</v>
      </c>
      <c r="Q67" s="18" cm="1">
        <f t="array" ref="Q67">_xlfn.IFS(AND(O67&lt;&gt;"-",P67&lt;&gt;"-"),K67*AVERAGE(VLOOKUP(O67,テーブル3[],5,FALSE),VLOOKUP(P67,テーブル3[],5,FALSE)),AND(O67="-",P67&lt;&gt;"-"),K67*VLOOKUP(P67,テーブル3[],5,FALSE),AND(O67&lt;&gt;"-",P67="-"),K67*VLOOKUP(O67,テーブル3[],5,FALSE),AND(O67="-",P67="-"),VLOOKUP(C67,テーブル3[],4,FALSE))</f>
        <v>19.967374712150363</v>
      </c>
      <c r="R67" s="1"/>
    </row>
    <row r="68" spans="1:18" x14ac:dyDescent="0.2">
      <c r="A68" s="1">
        <v>256</v>
      </c>
      <c r="B68" s="1" t="b">
        <v>0</v>
      </c>
      <c r="C68" s="1" t="s">
        <v>445</v>
      </c>
      <c r="D68" s="1" t="s">
        <v>446</v>
      </c>
      <c r="E68" s="1" t="s">
        <v>323</v>
      </c>
      <c r="F68" s="1" t="s">
        <v>3</v>
      </c>
      <c r="G68" s="1">
        <v>128.02615</v>
      </c>
      <c r="H68" s="1"/>
      <c r="I68" s="1">
        <v>0.01</v>
      </c>
      <c r="J68" s="1" t="s">
        <v>4</v>
      </c>
      <c r="K68" s="14">
        <v>19.899999999999999</v>
      </c>
      <c r="L68" s="1" t="s">
        <v>48</v>
      </c>
      <c r="M68" s="1" t="s">
        <v>6</v>
      </c>
      <c r="N68" s="6" t="s">
        <v>630</v>
      </c>
      <c r="O68" s="1" t="str" cm="1">
        <f t="array" ref="O68">_xlfn.IFS(K68&lt;RT補正用_IS!$C$3,"-",
AND(K68&gt;RT補正用_IS!$C$3,K68&lt;RT補正用_IS!$C$5),RT補正用_IS!$A$3,
AND(K68&gt;RT補正用_IS!$C$5,K68&lt;RT補正用_IS!$C$6),RT補正用_IS!$A$5,
AND(K68&gt;RT補正用_IS!$C$6,K68&lt;RT補正用_IS!$C$7),RT補正用_IS!$A$6,
AND(K68&gt;RT補正用_IS!$C$7,K68&lt;RT補正用_IS!$C$8),RT補正用_IS!$A$7,
AND(K68&gt;RT補正用_IS!$C$8,K68&lt;RT補正用_IS!$C$9),RT補正用_IS!$A$8,
AND(K68&gt;RT補正用_IS!$C$9,K68&lt;RT補正用_IS!$C$10),RT補正用_IS!$A$9,
AND(K68&gt;RT補正用_IS!$C$10,K68&lt;RT補正用_IS!$C$11),RT補正用_IS!$A$10,
K68&gt;RT補正用_IS!$C$11,RT補正用_IS!$A$11)</f>
        <v>Carbendazim-d4</v>
      </c>
      <c r="P68" s="1" t="str" cm="1">
        <f t="array" ref="P68">_xlfn.IFS(O68="-",RT補正用_IS!$A$3, O68=RT補正用_IS!$A$3,RT補正用_IS!$A$5,O68=RT補正用_IS!$A$5,RT補正用_IS!$A$6,O68=RT補正用_IS!$A$6,RT補正用_IS!$A$7,O68=RT補正用_IS!$A$7,RT補正用_IS!$A$8,O68=RT補正用_IS!$A$8,RT補正用_IS!$A$9,O68=RT補正用_IS!$A$9,RT補正用_IS!$A$10,O68=RT補正用_IS!$A$10,RT補正用_IS!$A$11,O68=RT補正用_IS!$A$11,"-")</f>
        <v>Pirimicarb-d6</v>
      </c>
      <c r="Q68" s="18" cm="1">
        <f t="array" ref="Q68">_xlfn.IFS(AND(O68&lt;&gt;"-",P68&lt;&gt;"-"),K68*AVERAGE(VLOOKUP(O68,テーブル3[],5,FALSE),VLOOKUP(P68,テーブル3[],5,FALSE)),AND(O68="-",P68&lt;&gt;"-"),K68*VLOOKUP(P68,テーブル3[],5,FALSE),AND(O68&lt;&gt;"-",P68="-"),K68*VLOOKUP(O68,テーブル3[],5,FALSE),AND(O68="-",P68="-"),VLOOKUP(C68,テーブル3[],4,FALSE))</f>
        <v>20.376961885732936</v>
      </c>
      <c r="R68" s="1"/>
    </row>
    <row r="69" spans="1:18" x14ac:dyDescent="0.2">
      <c r="A69" s="1">
        <v>257</v>
      </c>
      <c r="B69" s="1" t="b">
        <v>0</v>
      </c>
      <c r="C69" s="1" t="s">
        <v>445</v>
      </c>
      <c r="D69" s="1" t="s">
        <v>447</v>
      </c>
      <c r="E69" s="1" t="s">
        <v>323</v>
      </c>
      <c r="F69" s="1" t="s">
        <v>3</v>
      </c>
      <c r="G69" s="1">
        <v>128.02615</v>
      </c>
      <c r="H69" s="1">
        <v>65.038579999999996</v>
      </c>
      <c r="I69" s="1">
        <v>0.01</v>
      </c>
      <c r="J69" s="1" t="s">
        <v>4</v>
      </c>
      <c r="K69" s="14">
        <v>19.899999999999999</v>
      </c>
      <c r="L69" s="1" t="s">
        <v>48</v>
      </c>
      <c r="M69" s="1" t="s">
        <v>15</v>
      </c>
      <c r="N69" s="6" t="s">
        <v>630</v>
      </c>
      <c r="O69" s="1" t="str" cm="1">
        <f t="array" ref="O69">_xlfn.IFS(K69&lt;RT補正用_IS!$C$3,"-",
AND(K69&gt;RT補正用_IS!$C$3,K69&lt;RT補正用_IS!$C$5),RT補正用_IS!$A$3,
AND(K69&gt;RT補正用_IS!$C$5,K69&lt;RT補正用_IS!$C$6),RT補正用_IS!$A$5,
AND(K69&gt;RT補正用_IS!$C$6,K69&lt;RT補正用_IS!$C$7),RT補正用_IS!$A$6,
AND(K69&gt;RT補正用_IS!$C$7,K69&lt;RT補正用_IS!$C$8),RT補正用_IS!$A$7,
AND(K69&gt;RT補正用_IS!$C$8,K69&lt;RT補正用_IS!$C$9),RT補正用_IS!$A$8,
AND(K69&gt;RT補正用_IS!$C$9,K69&lt;RT補正用_IS!$C$10),RT補正用_IS!$A$9,
AND(K69&gt;RT補正用_IS!$C$10,K69&lt;RT補正用_IS!$C$11),RT補正用_IS!$A$10,
K69&gt;RT補正用_IS!$C$11,RT補正用_IS!$A$11)</f>
        <v>Carbendazim-d4</v>
      </c>
      <c r="P69" s="1" t="str" cm="1">
        <f t="array" ref="P69">_xlfn.IFS(O69="-",RT補正用_IS!$A$3, O69=RT補正用_IS!$A$3,RT補正用_IS!$A$5,O69=RT補正用_IS!$A$5,RT補正用_IS!$A$6,O69=RT補正用_IS!$A$6,RT補正用_IS!$A$7,O69=RT補正用_IS!$A$7,RT補正用_IS!$A$8,O69=RT補正用_IS!$A$8,RT補正用_IS!$A$9,O69=RT補正用_IS!$A$9,RT補正用_IS!$A$10,O69=RT補正用_IS!$A$10,RT補正用_IS!$A$11,O69=RT補正用_IS!$A$11,"-")</f>
        <v>Pirimicarb-d6</v>
      </c>
      <c r="Q69" s="18" cm="1">
        <f t="array" ref="Q69">_xlfn.IFS(AND(O69&lt;&gt;"-",P69&lt;&gt;"-"),K69*AVERAGE(VLOOKUP(O69,テーブル3[],5,FALSE),VLOOKUP(P69,テーブル3[],5,FALSE)),AND(O69="-",P69&lt;&gt;"-"),K69*VLOOKUP(P69,テーブル3[],5,FALSE),AND(O69&lt;&gt;"-",P69="-"),K69*VLOOKUP(O69,テーブル3[],5,FALSE),AND(O69="-",P69="-"),VLOOKUP(C69,テーブル3[],4,FALSE))</f>
        <v>20.376961885732936</v>
      </c>
      <c r="R69" s="1"/>
    </row>
    <row r="70" spans="1:18" x14ac:dyDescent="0.2">
      <c r="A70" s="1">
        <v>258</v>
      </c>
      <c r="B70" s="1" t="b">
        <v>0</v>
      </c>
      <c r="C70" s="1" t="s">
        <v>445</v>
      </c>
      <c r="D70" s="1" t="s">
        <v>448</v>
      </c>
      <c r="E70" s="1" t="s">
        <v>323</v>
      </c>
      <c r="F70" s="1" t="s">
        <v>3</v>
      </c>
      <c r="G70" s="1">
        <v>128.02615</v>
      </c>
      <c r="H70" s="1">
        <v>92.049480000000003</v>
      </c>
      <c r="I70" s="1">
        <v>0.01</v>
      </c>
      <c r="J70" s="1" t="s">
        <v>4</v>
      </c>
      <c r="K70" s="14">
        <v>19.899999999999999</v>
      </c>
      <c r="L70" s="1" t="s">
        <v>48</v>
      </c>
      <c r="M70" s="1" t="s">
        <v>15</v>
      </c>
      <c r="N70" s="6" t="s">
        <v>630</v>
      </c>
      <c r="O70" s="1" t="str" cm="1">
        <f t="array" ref="O70">_xlfn.IFS(K70&lt;RT補正用_IS!$C$3,"-",
AND(K70&gt;RT補正用_IS!$C$3,K70&lt;RT補正用_IS!$C$5),RT補正用_IS!$A$3,
AND(K70&gt;RT補正用_IS!$C$5,K70&lt;RT補正用_IS!$C$6),RT補正用_IS!$A$5,
AND(K70&gt;RT補正用_IS!$C$6,K70&lt;RT補正用_IS!$C$7),RT補正用_IS!$A$6,
AND(K70&gt;RT補正用_IS!$C$7,K70&lt;RT補正用_IS!$C$8),RT補正用_IS!$A$7,
AND(K70&gt;RT補正用_IS!$C$8,K70&lt;RT補正用_IS!$C$9),RT補正用_IS!$A$8,
AND(K70&gt;RT補正用_IS!$C$9,K70&lt;RT補正用_IS!$C$10),RT補正用_IS!$A$9,
AND(K70&gt;RT補正用_IS!$C$10,K70&lt;RT補正用_IS!$C$11),RT補正用_IS!$A$10,
K70&gt;RT補正用_IS!$C$11,RT補正用_IS!$A$11)</f>
        <v>Carbendazim-d4</v>
      </c>
      <c r="P70" s="1" t="str" cm="1">
        <f t="array" ref="P70">_xlfn.IFS(O70="-",RT補正用_IS!$A$3, O70=RT補正用_IS!$A$3,RT補正用_IS!$A$5,O70=RT補正用_IS!$A$5,RT補正用_IS!$A$6,O70=RT補正用_IS!$A$6,RT補正用_IS!$A$7,O70=RT補正用_IS!$A$7,RT補正用_IS!$A$8,O70=RT補正用_IS!$A$8,RT補正用_IS!$A$9,O70=RT補正用_IS!$A$9,RT補正用_IS!$A$10,O70=RT補正用_IS!$A$10,RT補正用_IS!$A$11,O70=RT補正用_IS!$A$11,"-")</f>
        <v>Pirimicarb-d6</v>
      </c>
      <c r="Q70" s="18" cm="1">
        <f t="array" ref="Q70">_xlfn.IFS(AND(O70&lt;&gt;"-",P70&lt;&gt;"-"),K70*AVERAGE(VLOOKUP(O70,テーブル3[],5,FALSE),VLOOKUP(P70,テーブル3[],5,FALSE)),AND(O70="-",P70&lt;&gt;"-"),K70*VLOOKUP(P70,テーブル3[],5,FALSE),AND(O70&lt;&gt;"-",P70="-"),K70*VLOOKUP(O70,テーブル3[],5,FALSE),AND(O70="-",P70="-"),VLOOKUP(C70,テーブル3[],4,FALSE))</f>
        <v>20.376961885732936</v>
      </c>
      <c r="R70" s="1"/>
    </row>
    <row r="71" spans="1:18" x14ac:dyDescent="0.2">
      <c r="A71" s="1">
        <v>210</v>
      </c>
      <c r="B71" s="1" t="b">
        <v>0</v>
      </c>
      <c r="C71" s="1" t="s">
        <v>371</v>
      </c>
      <c r="D71" s="1" t="s">
        <v>372</v>
      </c>
      <c r="E71" s="1" t="s">
        <v>373</v>
      </c>
      <c r="F71" s="1" t="s">
        <v>118</v>
      </c>
      <c r="G71" s="1">
        <v>128.07060000000001</v>
      </c>
      <c r="H71" s="1"/>
      <c r="I71" s="1">
        <v>0.01</v>
      </c>
      <c r="J71" s="1" t="s">
        <v>4</v>
      </c>
      <c r="K71" s="14">
        <v>1.3</v>
      </c>
      <c r="L71" s="1" t="s">
        <v>13</v>
      </c>
      <c r="M71" s="1" t="s">
        <v>6</v>
      </c>
      <c r="N71" s="6" t="s">
        <v>630</v>
      </c>
      <c r="O71" s="1" t="str" cm="1">
        <f t="array" ref="O71">_xlfn.IFS(K71&lt;RT補正用_IS!$C$3,"-",
AND(K71&gt;RT補正用_IS!$C$3,K71&lt;RT補正用_IS!$C$5),RT補正用_IS!$A$3,
AND(K71&gt;RT補正用_IS!$C$5,K71&lt;RT補正用_IS!$C$6),RT補正用_IS!$A$5,
AND(K71&gt;RT補正用_IS!$C$6,K71&lt;RT補正用_IS!$C$7),RT補正用_IS!$A$6,
AND(K71&gt;RT補正用_IS!$C$7,K71&lt;RT補正用_IS!$C$8),RT補正用_IS!$A$7,
AND(K71&gt;RT補正用_IS!$C$8,K71&lt;RT補正用_IS!$C$9),RT補正用_IS!$A$8,
AND(K71&gt;RT補正用_IS!$C$9,K71&lt;RT補正用_IS!$C$10),RT補正用_IS!$A$9,
AND(K71&gt;RT補正用_IS!$C$10,K71&lt;RT補正用_IS!$C$11),RT補正用_IS!$A$10,
K71&gt;RT補正用_IS!$C$11,RT補正用_IS!$A$11)</f>
        <v>-</v>
      </c>
      <c r="P71" s="1" t="str" cm="1">
        <f t="array" ref="P71">_xlfn.IFS(O71="-",RT補正用_IS!$A$3, O71=RT補正用_IS!$A$3,RT補正用_IS!$A$5,O71=RT補正用_IS!$A$5,RT補正用_IS!$A$6,O71=RT補正用_IS!$A$6,RT補正用_IS!$A$7,O71=RT補正用_IS!$A$7,RT補正用_IS!$A$8,O71=RT補正用_IS!$A$8,RT補正用_IS!$A$9,O71=RT補正用_IS!$A$9,RT補正用_IS!$A$10,O71=RT補正用_IS!$A$10,RT補正用_IS!$A$11,O71=RT補正用_IS!$A$11,"-")</f>
        <v>Methamidophos-d6</v>
      </c>
      <c r="Q71" s="18" cm="1">
        <f t="array" ref="Q71">_xlfn.IFS(AND(O71&lt;&gt;"-",P71&lt;&gt;"-"),K71*AVERAGE(VLOOKUP(O71,テーブル3[],5,FALSE),VLOOKUP(P71,テーブル3[],5,FALSE)),AND(O71="-",P71&lt;&gt;"-"),K71*VLOOKUP(P71,テーブル3[],5,FALSE),AND(O71&lt;&gt;"-",P71="-"),K71*VLOOKUP(O71,テーブル3[],5,FALSE),AND(O71="-",P71="-"),VLOOKUP(C71,テーブル3[],4,FALSE))</f>
        <v>1.4688311688311686</v>
      </c>
      <c r="R71" s="1"/>
    </row>
    <row r="72" spans="1:18" x14ac:dyDescent="0.2">
      <c r="A72" s="1">
        <v>211</v>
      </c>
      <c r="B72" s="1" t="b">
        <v>0</v>
      </c>
      <c r="C72" s="1" t="s">
        <v>371</v>
      </c>
      <c r="D72" s="1" t="s">
        <v>374</v>
      </c>
      <c r="E72" s="1" t="s">
        <v>373</v>
      </c>
      <c r="F72" s="1" t="s">
        <v>118</v>
      </c>
      <c r="G72" s="1">
        <v>128.07060000000001</v>
      </c>
      <c r="H72" s="1">
        <v>55.054229999999997</v>
      </c>
      <c r="I72" s="1">
        <v>0.01</v>
      </c>
      <c r="J72" s="1" t="s">
        <v>4</v>
      </c>
      <c r="K72" s="14">
        <v>1.3</v>
      </c>
      <c r="L72" s="1" t="s">
        <v>13</v>
      </c>
      <c r="M72" s="1" t="s">
        <v>15</v>
      </c>
      <c r="N72" s="6" t="s">
        <v>630</v>
      </c>
      <c r="O72" s="1" t="str" cm="1">
        <f t="array" ref="O72">_xlfn.IFS(K72&lt;RT補正用_IS!$C$3,"-",
AND(K72&gt;RT補正用_IS!$C$3,K72&lt;RT補正用_IS!$C$5),RT補正用_IS!$A$3,
AND(K72&gt;RT補正用_IS!$C$5,K72&lt;RT補正用_IS!$C$6),RT補正用_IS!$A$5,
AND(K72&gt;RT補正用_IS!$C$6,K72&lt;RT補正用_IS!$C$7),RT補正用_IS!$A$6,
AND(K72&gt;RT補正用_IS!$C$7,K72&lt;RT補正用_IS!$C$8),RT補正用_IS!$A$7,
AND(K72&gt;RT補正用_IS!$C$8,K72&lt;RT補正用_IS!$C$9),RT補正用_IS!$A$8,
AND(K72&gt;RT補正用_IS!$C$9,K72&lt;RT補正用_IS!$C$10),RT補正用_IS!$A$9,
AND(K72&gt;RT補正用_IS!$C$10,K72&lt;RT補正用_IS!$C$11),RT補正用_IS!$A$10,
K72&gt;RT補正用_IS!$C$11,RT補正用_IS!$A$11)</f>
        <v>-</v>
      </c>
      <c r="P72" s="1" t="str" cm="1">
        <f t="array" ref="P72">_xlfn.IFS(O72="-",RT補正用_IS!$A$3, O72=RT補正用_IS!$A$3,RT補正用_IS!$A$5,O72=RT補正用_IS!$A$5,RT補正用_IS!$A$6,O72=RT補正用_IS!$A$6,RT補正用_IS!$A$7,O72=RT補正用_IS!$A$7,RT補正用_IS!$A$8,O72=RT補正用_IS!$A$8,RT補正用_IS!$A$9,O72=RT補正用_IS!$A$9,RT補正用_IS!$A$10,O72=RT補正用_IS!$A$10,RT補正用_IS!$A$11,O72=RT補正用_IS!$A$11,"-")</f>
        <v>Methamidophos-d6</v>
      </c>
      <c r="Q72" s="18" cm="1">
        <f t="array" ref="Q72">_xlfn.IFS(AND(O72&lt;&gt;"-",P72&lt;&gt;"-"),K72*AVERAGE(VLOOKUP(O72,テーブル3[],5,FALSE),VLOOKUP(P72,テーブル3[],5,FALSE)),AND(O72="-",P72&lt;&gt;"-"),K72*VLOOKUP(P72,テーブル3[],5,FALSE),AND(O72&lt;&gt;"-",P72="-"),K72*VLOOKUP(O72,テーブル3[],5,FALSE),AND(O72="-",P72="-"),VLOOKUP(C72,テーブル3[],4,FALSE))</f>
        <v>1.4688311688311686</v>
      </c>
      <c r="R72" s="1"/>
    </row>
    <row r="73" spans="1:18" x14ac:dyDescent="0.2">
      <c r="A73" s="1">
        <v>212</v>
      </c>
      <c r="B73" s="1" t="b">
        <v>0</v>
      </c>
      <c r="C73" s="1" t="s">
        <v>371</v>
      </c>
      <c r="D73" s="1" t="s">
        <v>375</v>
      </c>
      <c r="E73" s="1" t="s">
        <v>373</v>
      </c>
      <c r="F73" s="1" t="s">
        <v>118</v>
      </c>
      <c r="G73" s="1">
        <v>128.07060000000001</v>
      </c>
      <c r="H73" s="1"/>
      <c r="I73" s="1">
        <v>0.01</v>
      </c>
      <c r="J73" s="1" t="s">
        <v>4</v>
      </c>
      <c r="K73" s="14">
        <v>1.3</v>
      </c>
      <c r="L73" s="1" t="s">
        <v>13</v>
      </c>
      <c r="M73" s="1" t="s">
        <v>6</v>
      </c>
      <c r="N73" s="6" t="s">
        <v>630</v>
      </c>
      <c r="O73" s="1" t="str" cm="1">
        <f t="array" ref="O73">_xlfn.IFS(K73&lt;RT補正用_IS!$C$3,"-",
AND(K73&gt;RT補正用_IS!$C$3,K73&lt;RT補正用_IS!$C$5),RT補正用_IS!$A$3,
AND(K73&gt;RT補正用_IS!$C$5,K73&lt;RT補正用_IS!$C$6),RT補正用_IS!$A$5,
AND(K73&gt;RT補正用_IS!$C$6,K73&lt;RT補正用_IS!$C$7),RT補正用_IS!$A$6,
AND(K73&gt;RT補正用_IS!$C$7,K73&lt;RT補正用_IS!$C$8),RT補正用_IS!$A$7,
AND(K73&gt;RT補正用_IS!$C$8,K73&lt;RT補正用_IS!$C$9),RT補正用_IS!$A$8,
AND(K73&gt;RT補正用_IS!$C$9,K73&lt;RT補正用_IS!$C$10),RT補正用_IS!$A$9,
AND(K73&gt;RT補正用_IS!$C$10,K73&lt;RT補正用_IS!$C$11),RT補正用_IS!$A$10,
K73&gt;RT補正用_IS!$C$11,RT補正用_IS!$A$11)</f>
        <v>-</v>
      </c>
      <c r="P73" s="1" t="str" cm="1">
        <f t="array" ref="P73">_xlfn.IFS(O73="-",RT補正用_IS!$A$3, O73=RT補正用_IS!$A$3,RT補正用_IS!$A$5,O73=RT補正用_IS!$A$5,RT補正用_IS!$A$6,O73=RT補正用_IS!$A$6,RT補正用_IS!$A$7,O73=RT補正用_IS!$A$7,RT補正用_IS!$A$8,O73=RT補正用_IS!$A$8,RT補正用_IS!$A$9,O73=RT補正用_IS!$A$9,RT補正用_IS!$A$10,O73=RT補正用_IS!$A$10,RT補正用_IS!$A$11,O73=RT補正用_IS!$A$11,"-")</f>
        <v>Methamidophos-d6</v>
      </c>
      <c r="Q73" s="18" cm="1">
        <f t="array" ref="Q73">_xlfn.IFS(AND(O73&lt;&gt;"-",P73&lt;&gt;"-"),K73*AVERAGE(VLOOKUP(O73,テーブル3[],5,FALSE),VLOOKUP(P73,テーブル3[],5,FALSE)),AND(O73="-",P73&lt;&gt;"-"),K73*VLOOKUP(P73,テーブル3[],5,FALSE),AND(O73&lt;&gt;"-",P73="-"),K73*VLOOKUP(O73,テーブル3[],5,FALSE),AND(O73="-",P73="-"),VLOOKUP(C73,テーブル3[],4,FALSE))</f>
        <v>1.4688311688311686</v>
      </c>
      <c r="R73" s="1"/>
    </row>
    <row r="74" spans="1:18" x14ac:dyDescent="0.2">
      <c r="A74" s="1">
        <v>238</v>
      </c>
      <c r="B74" s="1" t="b">
        <v>0</v>
      </c>
      <c r="C74" s="1" t="s">
        <v>417</v>
      </c>
      <c r="D74" s="1" t="s">
        <v>418</v>
      </c>
      <c r="E74" s="1" t="s">
        <v>419</v>
      </c>
      <c r="F74" s="1" t="s">
        <v>3</v>
      </c>
      <c r="G74" s="1">
        <v>131.11788999999999</v>
      </c>
      <c r="H74" s="1"/>
      <c r="I74" s="1">
        <v>0.01</v>
      </c>
      <c r="J74" s="1" t="s">
        <v>4</v>
      </c>
      <c r="K74" s="14">
        <v>20.5</v>
      </c>
      <c r="L74" s="1" t="s">
        <v>48</v>
      </c>
      <c r="M74" s="1" t="s">
        <v>6</v>
      </c>
      <c r="N74" s="6" t="s">
        <v>630</v>
      </c>
      <c r="O74" s="1" t="str" cm="1">
        <f t="array" ref="O74">_xlfn.IFS(K74&lt;RT補正用_IS!$C$3,"-",
AND(K74&gt;RT補正用_IS!$C$3,K74&lt;RT補正用_IS!$C$5),RT補正用_IS!$A$3,
AND(K74&gt;RT補正用_IS!$C$5,K74&lt;RT補正用_IS!$C$6),RT補正用_IS!$A$5,
AND(K74&gt;RT補正用_IS!$C$6,K74&lt;RT補正用_IS!$C$7),RT補正用_IS!$A$6,
AND(K74&gt;RT補正用_IS!$C$7,K74&lt;RT補正用_IS!$C$8),RT補正用_IS!$A$7,
AND(K74&gt;RT補正用_IS!$C$8,K74&lt;RT補正用_IS!$C$9),RT補正用_IS!$A$8,
AND(K74&gt;RT補正用_IS!$C$9,K74&lt;RT補正用_IS!$C$10),RT補正用_IS!$A$9,
AND(K74&gt;RT補正用_IS!$C$10,K74&lt;RT補正用_IS!$C$11),RT補正用_IS!$A$10,
K74&gt;RT補正用_IS!$C$11,RT補正用_IS!$A$11)</f>
        <v>Carbendazim-d4</v>
      </c>
      <c r="P74" s="1" t="str" cm="1">
        <f t="array" ref="P74">_xlfn.IFS(O74="-",RT補正用_IS!$A$3, O74=RT補正用_IS!$A$3,RT補正用_IS!$A$5,O74=RT補正用_IS!$A$5,RT補正用_IS!$A$6,O74=RT補正用_IS!$A$6,RT補正用_IS!$A$7,O74=RT補正用_IS!$A$7,RT補正用_IS!$A$8,O74=RT補正用_IS!$A$8,RT補正用_IS!$A$9,O74=RT補正用_IS!$A$9,RT補正用_IS!$A$10,O74=RT補正用_IS!$A$10,RT補正用_IS!$A$11,O74=RT補正用_IS!$A$11,"-")</f>
        <v>Pirimicarb-d6</v>
      </c>
      <c r="Q74" s="18" cm="1">
        <f t="array" ref="Q74">_xlfn.IFS(AND(O74&lt;&gt;"-",P74&lt;&gt;"-"),K74*AVERAGE(VLOOKUP(O74,テーブル3[],5,FALSE),VLOOKUP(P74,テーブル3[],5,FALSE)),AND(O74="-",P74&lt;&gt;"-"),K74*VLOOKUP(P74,テーブル3[],5,FALSE),AND(O74&lt;&gt;"-",P74="-"),K74*VLOOKUP(O74,テーブル3[],5,FALSE),AND(O74="-",P74="-"),VLOOKUP(C74,テーブル3[],4,FALSE))</f>
        <v>20.991342646106794</v>
      </c>
      <c r="R74" s="1"/>
    </row>
    <row r="75" spans="1:18" x14ac:dyDescent="0.2">
      <c r="A75" s="1">
        <v>239</v>
      </c>
      <c r="B75" s="1" t="b">
        <v>0</v>
      </c>
      <c r="C75" s="1" t="s">
        <v>417</v>
      </c>
      <c r="D75" s="1" t="s">
        <v>420</v>
      </c>
      <c r="E75" s="1" t="s">
        <v>419</v>
      </c>
      <c r="F75" s="1" t="s">
        <v>3</v>
      </c>
      <c r="G75" s="1">
        <v>131.11788999999999</v>
      </c>
      <c r="H75" s="1">
        <v>89.070939999999993</v>
      </c>
      <c r="I75" s="1">
        <v>0.01</v>
      </c>
      <c r="J75" s="1" t="s">
        <v>4</v>
      </c>
      <c r="K75" s="14">
        <v>20.5</v>
      </c>
      <c r="L75" s="1" t="s">
        <v>48</v>
      </c>
      <c r="M75" s="1" t="s">
        <v>15</v>
      </c>
      <c r="N75" s="6" t="s">
        <v>630</v>
      </c>
      <c r="O75" s="1" t="str" cm="1">
        <f t="array" ref="O75">_xlfn.IFS(K75&lt;RT補正用_IS!$C$3,"-",
AND(K75&gt;RT補正用_IS!$C$3,K75&lt;RT補正用_IS!$C$5),RT補正用_IS!$A$3,
AND(K75&gt;RT補正用_IS!$C$5,K75&lt;RT補正用_IS!$C$6),RT補正用_IS!$A$5,
AND(K75&gt;RT補正用_IS!$C$6,K75&lt;RT補正用_IS!$C$7),RT補正用_IS!$A$6,
AND(K75&gt;RT補正用_IS!$C$7,K75&lt;RT補正用_IS!$C$8),RT補正用_IS!$A$7,
AND(K75&gt;RT補正用_IS!$C$8,K75&lt;RT補正用_IS!$C$9),RT補正用_IS!$A$8,
AND(K75&gt;RT補正用_IS!$C$9,K75&lt;RT補正用_IS!$C$10),RT補正用_IS!$A$9,
AND(K75&gt;RT補正用_IS!$C$10,K75&lt;RT補正用_IS!$C$11),RT補正用_IS!$A$10,
K75&gt;RT補正用_IS!$C$11,RT補正用_IS!$A$11)</f>
        <v>Carbendazim-d4</v>
      </c>
      <c r="P75" s="1" t="str" cm="1">
        <f t="array" ref="P75">_xlfn.IFS(O75="-",RT補正用_IS!$A$3, O75=RT補正用_IS!$A$3,RT補正用_IS!$A$5,O75=RT補正用_IS!$A$5,RT補正用_IS!$A$6,O75=RT補正用_IS!$A$6,RT補正用_IS!$A$7,O75=RT補正用_IS!$A$7,RT補正用_IS!$A$8,O75=RT補正用_IS!$A$8,RT補正用_IS!$A$9,O75=RT補正用_IS!$A$9,RT補正用_IS!$A$10,O75=RT補正用_IS!$A$10,RT補正用_IS!$A$11,O75=RT補正用_IS!$A$11,"-")</f>
        <v>Pirimicarb-d6</v>
      </c>
      <c r="Q75" s="18" cm="1">
        <f t="array" ref="Q75">_xlfn.IFS(AND(O75&lt;&gt;"-",P75&lt;&gt;"-"),K75*AVERAGE(VLOOKUP(O75,テーブル3[],5,FALSE),VLOOKUP(P75,テーブル3[],5,FALSE)),AND(O75="-",P75&lt;&gt;"-"),K75*VLOOKUP(P75,テーブル3[],5,FALSE),AND(O75&lt;&gt;"-",P75="-"),K75*VLOOKUP(O75,テーブル3[],5,FALSE),AND(O75="-",P75="-"),VLOOKUP(C75,テーブル3[],4,FALSE))</f>
        <v>20.991342646106794</v>
      </c>
      <c r="R75" s="1"/>
    </row>
    <row r="76" spans="1:18" x14ac:dyDescent="0.2">
      <c r="A76" s="1">
        <v>240</v>
      </c>
      <c r="B76" s="1" t="b">
        <v>0</v>
      </c>
      <c r="C76" s="1" t="s">
        <v>417</v>
      </c>
      <c r="D76" s="1" t="s">
        <v>421</v>
      </c>
      <c r="E76" s="1" t="s">
        <v>419</v>
      </c>
      <c r="F76" s="1" t="s">
        <v>3</v>
      </c>
      <c r="G76" s="1">
        <v>131.11788999999999</v>
      </c>
      <c r="H76" s="1">
        <v>99.055289999999999</v>
      </c>
      <c r="I76" s="1">
        <v>0.01</v>
      </c>
      <c r="J76" s="1" t="s">
        <v>4</v>
      </c>
      <c r="K76" s="14">
        <v>20.5</v>
      </c>
      <c r="L76" s="1" t="s">
        <v>48</v>
      </c>
      <c r="M76" s="1" t="s">
        <v>15</v>
      </c>
      <c r="N76" s="6" t="s">
        <v>630</v>
      </c>
      <c r="O76" s="1" t="str" cm="1">
        <f t="array" ref="O76">_xlfn.IFS(K76&lt;RT補正用_IS!$C$3,"-",
AND(K76&gt;RT補正用_IS!$C$3,K76&lt;RT補正用_IS!$C$5),RT補正用_IS!$A$3,
AND(K76&gt;RT補正用_IS!$C$5,K76&lt;RT補正用_IS!$C$6),RT補正用_IS!$A$5,
AND(K76&gt;RT補正用_IS!$C$6,K76&lt;RT補正用_IS!$C$7),RT補正用_IS!$A$6,
AND(K76&gt;RT補正用_IS!$C$7,K76&lt;RT補正用_IS!$C$8),RT補正用_IS!$A$7,
AND(K76&gt;RT補正用_IS!$C$8,K76&lt;RT補正用_IS!$C$9),RT補正用_IS!$A$8,
AND(K76&gt;RT補正用_IS!$C$9,K76&lt;RT補正用_IS!$C$10),RT補正用_IS!$A$9,
AND(K76&gt;RT補正用_IS!$C$10,K76&lt;RT補正用_IS!$C$11),RT補正用_IS!$A$10,
K76&gt;RT補正用_IS!$C$11,RT補正用_IS!$A$11)</f>
        <v>Carbendazim-d4</v>
      </c>
      <c r="P76" s="1" t="str" cm="1">
        <f t="array" ref="P76">_xlfn.IFS(O76="-",RT補正用_IS!$A$3, O76=RT補正用_IS!$A$3,RT補正用_IS!$A$5,O76=RT補正用_IS!$A$5,RT補正用_IS!$A$6,O76=RT補正用_IS!$A$6,RT補正用_IS!$A$7,O76=RT補正用_IS!$A$7,RT補正用_IS!$A$8,O76=RT補正用_IS!$A$8,RT補正用_IS!$A$9,O76=RT補正用_IS!$A$9,RT補正用_IS!$A$10,O76=RT補正用_IS!$A$10,RT補正用_IS!$A$11,O76=RT補正用_IS!$A$11,"-")</f>
        <v>Pirimicarb-d6</v>
      </c>
      <c r="Q76" s="18" cm="1">
        <f t="array" ref="Q76">_xlfn.IFS(AND(O76&lt;&gt;"-",P76&lt;&gt;"-"),K76*AVERAGE(VLOOKUP(O76,テーブル3[],5,FALSE),VLOOKUP(P76,テーブル3[],5,FALSE)),AND(O76="-",P76&lt;&gt;"-"),K76*VLOOKUP(P76,テーブル3[],5,FALSE),AND(O76&lt;&gt;"-",P76="-"),K76*VLOOKUP(O76,テーブル3[],5,FALSE),AND(O76="-",P76="-"),VLOOKUP(C76,テーブル3[],4,FALSE))</f>
        <v>20.991342646106794</v>
      </c>
      <c r="R76" s="1"/>
    </row>
    <row r="77" spans="1:18" x14ac:dyDescent="0.2">
      <c r="A77" s="1">
        <v>167</v>
      </c>
      <c r="B77" s="1" t="b">
        <v>0</v>
      </c>
      <c r="C77" s="1" t="s">
        <v>301</v>
      </c>
      <c r="D77" s="1" t="s">
        <v>302</v>
      </c>
      <c r="E77" s="1" t="s">
        <v>303</v>
      </c>
      <c r="F77" s="1" t="s">
        <v>3</v>
      </c>
      <c r="G77" s="1">
        <v>135.10157000000001</v>
      </c>
      <c r="H77" s="1"/>
      <c r="I77" s="1">
        <v>0.01</v>
      </c>
      <c r="J77" s="1" t="s">
        <v>4</v>
      </c>
      <c r="K77" s="1">
        <v>10.130000000000001</v>
      </c>
      <c r="L77" s="1" t="s">
        <v>5</v>
      </c>
      <c r="M77" s="1" t="s">
        <v>6</v>
      </c>
      <c r="N77" s="6" t="s">
        <v>630</v>
      </c>
      <c r="O77" s="1" t="str" cm="1">
        <f t="array" ref="O77">_xlfn.IFS(K77&lt;RT補正用_IS!$C$3,"-",
AND(K77&gt;RT補正用_IS!$C$3,K77&lt;RT補正用_IS!$C$5),RT補正用_IS!$A$3,
AND(K77&gt;RT補正用_IS!$C$5,K77&lt;RT補正用_IS!$C$6),RT補正用_IS!$A$5,
AND(K77&gt;RT補正用_IS!$C$6,K77&lt;RT補正用_IS!$C$7),RT補正用_IS!$A$6,
AND(K77&gt;RT補正用_IS!$C$7,K77&lt;RT補正用_IS!$C$8),RT補正用_IS!$A$7,
AND(K77&gt;RT補正用_IS!$C$8,K77&lt;RT補正用_IS!$C$9),RT補正用_IS!$A$8,
AND(K77&gt;RT補正用_IS!$C$9,K77&lt;RT補正用_IS!$C$10),RT補正用_IS!$A$9,
AND(K77&gt;RT補正用_IS!$C$10,K77&lt;RT補正用_IS!$C$11),RT補正用_IS!$A$10,
K77&gt;RT補正用_IS!$C$11,RT補正用_IS!$A$11)</f>
        <v>Methamidophos-d6</v>
      </c>
      <c r="P77" s="1" t="str" cm="1">
        <f t="array" ref="P77">_xlfn.IFS(O77="-",RT補正用_IS!$A$3, O77=RT補正用_IS!$A$3,RT補正用_IS!$A$5,O77=RT補正用_IS!$A$5,RT補正用_IS!$A$6,O77=RT補正用_IS!$A$6,RT補正用_IS!$A$7,O77=RT補正用_IS!$A$7,RT補正用_IS!$A$8,O77=RT補正用_IS!$A$8,RT補正用_IS!$A$9,O77=RT補正用_IS!$A$9,RT補正用_IS!$A$10,O77=RT補正用_IS!$A$10,RT補正用_IS!$A$11,O77=RT補正用_IS!$A$11,"-")</f>
        <v>Methomyl-d3</v>
      </c>
      <c r="Q77" s="18" cm="1">
        <f t="array" ref="Q77">_xlfn.IFS(AND(O77&lt;&gt;"-",P77&lt;&gt;"-"),K77*AVERAGE(VLOOKUP(O77,テーブル3[],5,FALSE),VLOOKUP(P77,テーブル3[],5,FALSE)),AND(O77="-",P77&lt;&gt;"-"),K77*VLOOKUP(P77,テーブル3[],5,FALSE),AND(O77&lt;&gt;"-",P77="-"),K77*VLOOKUP(O77,テーブル3[],5,FALSE),AND(O77="-",P77="-"),VLOOKUP(C77,テーブル3[],4,FALSE))</f>
        <v>10.987201656611106</v>
      </c>
      <c r="R77" s="1"/>
    </row>
    <row r="78" spans="1:18" x14ac:dyDescent="0.2">
      <c r="A78" s="1">
        <v>168</v>
      </c>
      <c r="B78" s="1" t="b">
        <v>0</v>
      </c>
      <c r="C78" s="1" t="s">
        <v>301</v>
      </c>
      <c r="D78" s="1" t="s">
        <v>304</v>
      </c>
      <c r="E78" s="1" t="s">
        <v>303</v>
      </c>
      <c r="F78" s="1" t="s">
        <v>3</v>
      </c>
      <c r="G78" s="1">
        <v>135.10157000000001</v>
      </c>
      <c r="H78" s="1">
        <v>73.064790000000002</v>
      </c>
      <c r="I78" s="1">
        <v>0.01</v>
      </c>
      <c r="J78" s="1" t="s">
        <v>4</v>
      </c>
      <c r="K78" s="1">
        <v>10.130000000000001</v>
      </c>
      <c r="L78" s="1" t="s">
        <v>5</v>
      </c>
      <c r="M78" s="1" t="s">
        <v>15</v>
      </c>
      <c r="N78" s="6" t="s">
        <v>630</v>
      </c>
      <c r="O78" s="1" t="str" cm="1">
        <f t="array" ref="O78">_xlfn.IFS(K78&lt;RT補正用_IS!$C$3,"-",
AND(K78&gt;RT補正用_IS!$C$3,K78&lt;RT補正用_IS!$C$5),RT補正用_IS!$A$3,
AND(K78&gt;RT補正用_IS!$C$5,K78&lt;RT補正用_IS!$C$6),RT補正用_IS!$A$5,
AND(K78&gt;RT補正用_IS!$C$6,K78&lt;RT補正用_IS!$C$7),RT補正用_IS!$A$6,
AND(K78&gt;RT補正用_IS!$C$7,K78&lt;RT補正用_IS!$C$8),RT補正用_IS!$A$7,
AND(K78&gt;RT補正用_IS!$C$8,K78&lt;RT補正用_IS!$C$9),RT補正用_IS!$A$8,
AND(K78&gt;RT補正用_IS!$C$9,K78&lt;RT補正用_IS!$C$10),RT補正用_IS!$A$9,
AND(K78&gt;RT補正用_IS!$C$10,K78&lt;RT補正用_IS!$C$11),RT補正用_IS!$A$10,
K78&gt;RT補正用_IS!$C$11,RT補正用_IS!$A$11)</f>
        <v>Methamidophos-d6</v>
      </c>
      <c r="P78" s="1" t="str" cm="1">
        <f t="array" ref="P78">_xlfn.IFS(O78="-",RT補正用_IS!$A$3, O78=RT補正用_IS!$A$3,RT補正用_IS!$A$5,O78=RT補正用_IS!$A$5,RT補正用_IS!$A$6,O78=RT補正用_IS!$A$6,RT補正用_IS!$A$7,O78=RT補正用_IS!$A$7,RT補正用_IS!$A$8,O78=RT補正用_IS!$A$8,RT補正用_IS!$A$9,O78=RT補正用_IS!$A$9,RT補正用_IS!$A$10,O78=RT補正用_IS!$A$10,RT補正用_IS!$A$11,O78=RT補正用_IS!$A$11,"-")</f>
        <v>Methomyl-d3</v>
      </c>
      <c r="Q78" s="18" cm="1">
        <f t="array" ref="Q78">_xlfn.IFS(AND(O78&lt;&gt;"-",P78&lt;&gt;"-"),K78*AVERAGE(VLOOKUP(O78,テーブル3[],5,FALSE),VLOOKUP(P78,テーブル3[],5,FALSE)),AND(O78="-",P78&lt;&gt;"-"),K78*VLOOKUP(P78,テーブル3[],5,FALSE),AND(O78&lt;&gt;"-",P78="-"),K78*VLOOKUP(O78,テーブル3[],5,FALSE),AND(O78="-",P78="-"),VLOOKUP(C78,テーブル3[],4,FALSE))</f>
        <v>10.987201656611106</v>
      </c>
      <c r="R78" s="1"/>
    </row>
    <row r="79" spans="1:18" x14ac:dyDescent="0.2">
      <c r="A79" s="1">
        <v>169</v>
      </c>
      <c r="B79" s="1" t="b">
        <v>0</v>
      </c>
      <c r="C79" s="1" t="s">
        <v>301</v>
      </c>
      <c r="D79" s="1" t="s">
        <v>305</v>
      </c>
      <c r="E79" s="1" t="s">
        <v>303</v>
      </c>
      <c r="F79" s="1" t="s">
        <v>3</v>
      </c>
      <c r="G79" s="1">
        <v>135.10157000000001</v>
      </c>
      <c r="H79" s="1">
        <v>89.059709999999995</v>
      </c>
      <c r="I79" s="1">
        <v>0.01</v>
      </c>
      <c r="J79" s="1" t="s">
        <v>4</v>
      </c>
      <c r="K79" s="1">
        <v>10.130000000000001</v>
      </c>
      <c r="L79" s="1" t="s">
        <v>5</v>
      </c>
      <c r="M79" s="1" t="s">
        <v>15</v>
      </c>
      <c r="N79" s="6" t="s">
        <v>630</v>
      </c>
      <c r="O79" s="1" t="str" cm="1">
        <f t="array" ref="O79">_xlfn.IFS(K79&lt;RT補正用_IS!$C$3,"-",
AND(K79&gt;RT補正用_IS!$C$3,K79&lt;RT補正用_IS!$C$5),RT補正用_IS!$A$3,
AND(K79&gt;RT補正用_IS!$C$5,K79&lt;RT補正用_IS!$C$6),RT補正用_IS!$A$5,
AND(K79&gt;RT補正用_IS!$C$6,K79&lt;RT補正用_IS!$C$7),RT補正用_IS!$A$6,
AND(K79&gt;RT補正用_IS!$C$7,K79&lt;RT補正用_IS!$C$8),RT補正用_IS!$A$7,
AND(K79&gt;RT補正用_IS!$C$8,K79&lt;RT補正用_IS!$C$9),RT補正用_IS!$A$8,
AND(K79&gt;RT補正用_IS!$C$9,K79&lt;RT補正用_IS!$C$10),RT補正用_IS!$A$9,
AND(K79&gt;RT補正用_IS!$C$10,K79&lt;RT補正用_IS!$C$11),RT補正用_IS!$A$10,
K79&gt;RT補正用_IS!$C$11,RT補正用_IS!$A$11)</f>
        <v>Methamidophos-d6</v>
      </c>
      <c r="P79" s="1" t="str" cm="1">
        <f t="array" ref="P79">_xlfn.IFS(O79="-",RT補正用_IS!$A$3, O79=RT補正用_IS!$A$3,RT補正用_IS!$A$5,O79=RT補正用_IS!$A$5,RT補正用_IS!$A$6,O79=RT補正用_IS!$A$6,RT補正用_IS!$A$7,O79=RT補正用_IS!$A$7,RT補正用_IS!$A$8,O79=RT補正用_IS!$A$8,RT補正用_IS!$A$9,O79=RT補正用_IS!$A$9,RT補正用_IS!$A$10,O79=RT補正用_IS!$A$10,RT補正用_IS!$A$11,O79=RT補正用_IS!$A$11,"-")</f>
        <v>Methomyl-d3</v>
      </c>
      <c r="Q79" s="18" cm="1">
        <f t="array" ref="Q79">_xlfn.IFS(AND(O79&lt;&gt;"-",P79&lt;&gt;"-"),K79*AVERAGE(VLOOKUP(O79,テーブル3[],5,FALSE),VLOOKUP(P79,テーブル3[],5,FALSE)),AND(O79="-",P79&lt;&gt;"-"),K79*VLOOKUP(P79,テーブル3[],5,FALSE),AND(O79&lt;&gt;"-",P79="-"),K79*VLOOKUP(O79,テーブル3[],5,FALSE),AND(O79="-",P79="-"),VLOOKUP(C79,テーブル3[],4,FALSE))</f>
        <v>10.987201656611106</v>
      </c>
      <c r="R79" s="1"/>
    </row>
    <row r="80" spans="1:18" x14ac:dyDescent="0.2">
      <c r="A80" s="1">
        <v>214</v>
      </c>
      <c r="B80" s="1" t="b">
        <v>0</v>
      </c>
      <c r="C80" s="1" t="s">
        <v>378</v>
      </c>
      <c r="D80" s="1" t="s">
        <v>379</v>
      </c>
      <c r="E80" s="1" t="s">
        <v>380</v>
      </c>
      <c r="F80" s="1" t="s">
        <v>3</v>
      </c>
      <c r="G80" s="1">
        <v>139.11174</v>
      </c>
      <c r="H80" s="1"/>
      <c r="I80" s="1">
        <v>0.01</v>
      </c>
      <c r="J80" s="1" t="s">
        <v>4</v>
      </c>
      <c r="K80" s="1">
        <v>21.95</v>
      </c>
      <c r="L80" s="1" t="s">
        <v>54</v>
      </c>
      <c r="M80" s="1" t="s">
        <v>6</v>
      </c>
      <c r="N80" s="6" t="s">
        <v>630</v>
      </c>
      <c r="O80" s="1" t="str" cm="1">
        <f t="array" ref="O80">_xlfn.IFS(K80&lt;RT補正用_IS!$C$3,"-",
AND(K80&gt;RT補正用_IS!$C$3,K80&lt;RT補正用_IS!$C$5),RT補正用_IS!$A$3,
AND(K80&gt;RT補正用_IS!$C$5,K80&lt;RT補正用_IS!$C$6),RT補正用_IS!$A$5,
AND(K80&gt;RT補正用_IS!$C$6,K80&lt;RT補正用_IS!$C$7),RT補正用_IS!$A$6,
AND(K80&gt;RT補正用_IS!$C$7,K80&lt;RT補正用_IS!$C$8),RT補正用_IS!$A$7,
AND(K80&gt;RT補正用_IS!$C$8,K80&lt;RT補正用_IS!$C$9),RT補正用_IS!$A$8,
AND(K80&gt;RT補正用_IS!$C$9,K80&lt;RT補正用_IS!$C$10),RT補正用_IS!$A$9,
AND(K80&gt;RT補正用_IS!$C$10,K80&lt;RT補正用_IS!$C$11),RT補正用_IS!$A$10,
K80&gt;RT補正用_IS!$C$11,RT補正用_IS!$A$11)</f>
        <v>Carbendazim-d4</v>
      </c>
      <c r="P80" s="1" t="str" cm="1">
        <f t="array" ref="P80">_xlfn.IFS(O80="-",RT補正用_IS!$A$3, O80=RT補正用_IS!$A$3,RT補正用_IS!$A$5,O80=RT補正用_IS!$A$5,RT補正用_IS!$A$6,O80=RT補正用_IS!$A$6,RT補正用_IS!$A$7,O80=RT補正用_IS!$A$7,RT補正用_IS!$A$8,O80=RT補正用_IS!$A$8,RT補正用_IS!$A$9,O80=RT補正用_IS!$A$9,RT補正用_IS!$A$10,O80=RT補正用_IS!$A$10,RT補正用_IS!$A$11,O80=RT補正用_IS!$A$11,"-")</f>
        <v>Pirimicarb-d6</v>
      </c>
      <c r="Q80" s="18" cm="1">
        <f t="array" ref="Q80">_xlfn.IFS(AND(O80&lt;&gt;"-",P80&lt;&gt;"-"),K80*AVERAGE(VLOOKUP(O80,テーブル3[],5,FALSE),VLOOKUP(P80,テーブル3[],5,FALSE)),AND(O80="-",P80&lt;&gt;"-"),K80*VLOOKUP(P80,テーブル3[],5,FALSE),AND(O80&lt;&gt;"-",P80="-"),K80*VLOOKUP(O80,テーブル3[],5,FALSE),AND(O80="-",P80="-"),VLOOKUP(C80,テーブル3[],4,FALSE))</f>
        <v>22.476096150343615</v>
      </c>
      <c r="R80" s="1"/>
    </row>
    <row r="81" spans="1:18" x14ac:dyDescent="0.2">
      <c r="A81" s="1">
        <v>215</v>
      </c>
      <c r="B81" s="1" t="b">
        <v>0</v>
      </c>
      <c r="C81" s="1" t="s">
        <v>378</v>
      </c>
      <c r="D81" s="1" t="s">
        <v>381</v>
      </c>
      <c r="E81" s="1" t="s">
        <v>380</v>
      </c>
      <c r="F81" s="1" t="s">
        <v>3</v>
      </c>
      <c r="G81" s="1">
        <v>139.11174</v>
      </c>
      <c r="H81" s="1">
        <v>69.03349</v>
      </c>
      <c r="I81" s="1">
        <v>0.01</v>
      </c>
      <c r="J81" s="1" t="s">
        <v>4</v>
      </c>
      <c r="K81" s="1">
        <v>21.95</v>
      </c>
      <c r="L81" s="1" t="s">
        <v>54</v>
      </c>
      <c r="M81" s="1" t="s">
        <v>15</v>
      </c>
      <c r="N81" s="6" t="s">
        <v>630</v>
      </c>
      <c r="O81" s="1" t="str" cm="1">
        <f t="array" ref="O81">_xlfn.IFS(K81&lt;RT補正用_IS!$C$3,"-",
AND(K81&gt;RT補正用_IS!$C$3,K81&lt;RT補正用_IS!$C$5),RT補正用_IS!$A$3,
AND(K81&gt;RT補正用_IS!$C$5,K81&lt;RT補正用_IS!$C$6),RT補正用_IS!$A$5,
AND(K81&gt;RT補正用_IS!$C$6,K81&lt;RT補正用_IS!$C$7),RT補正用_IS!$A$6,
AND(K81&gt;RT補正用_IS!$C$7,K81&lt;RT補正用_IS!$C$8),RT補正用_IS!$A$7,
AND(K81&gt;RT補正用_IS!$C$8,K81&lt;RT補正用_IS!$C$9),RT補正用_IS!$A$8,
AND(K81&gt;RT補正用_IS!$C$9,K81&lt;RT補正用_IS!$C$10),RT補正用_IS!$A$9,
AND(K81&gt;RT補正用_IS!$C$10,K81&lt;RT補正用_IS!$C$11),RT補正用_IS!$A$10,
K81&gt;RT補正用_IS!$C$11,RT補正用_IS!$A$11)</f>
        <v>Carbendazim-d4</v>
      </c>
      <c r="P81" s="1" t="str" cm="1">
        <f t="array" ref="P81">_xlfn.IFS(O81="-",RT補正用_IS!$A$3, O81=RT補正用_IS!$A$3,RT補正用_IS!$A$5,O81=RT補正用_IS!$A$5,RT補正用_IS!$A$6,O81=RT補正用_IS!$A$6,RT補正用_IS!$A$7,O81=RT補正用_IS!$A$7,RT補正用_IS!$A$8,O81=RT補正用_IS!$A$8,RT補正用_IS!$A$9,O81=RT補正用_IS!$A$9,RT補正用_IS!$A$10,O81=RT補正用_IS!$A$10,RT補正用_IS!$A$11,O81=RT補正用_IS!$A$11,"-")</f>
        <v>Pirimicarb-d6</v>
      </c>
      <c r="Q81" s="18" cm="1">
        <f t="array" ref="Q81">_xlfn.IFS(AND(O81&lt;&gt;"-",P81&lt;&gt;"-"),K81*AVERAGE(VLOOKUP(O81,テーブル3[],5,FALSE),VLOOKUP(P81,テーブル3[],5,FALSE)),AND(O81="-",P81&lt;&gt;"-"),K81*VLOOKUP(P81,テーブル3[],5,FALSE),AND(O81&lt;&gt;"-",P81="-"),K81*VLOOKUP(O81,テーブル3[],5,FALSE),AND(O81="-",P81="-"),VLOOKUP(C81,テーブル3[],4,FALSE))</f>
        <v>22.476096150343615</v>
      </c>
      <c r="R81" s="1"/>
    </row>
    <row r="82" spans="1:18" x14ac:dyDescent="0.2">
      <c r="A82" s="1">
        <v>216</v>
      </c>
      <c r="B82" s="1" t="b">
        <v>0</v>
      </c>
      <c r="C82" s="1" t="s">
        <v>378</v>
      </c>
      <c r="D82" s="1" t="s">
        <v>382</v>
      </c>
      <c r="E82" s="1" t="s">
        <v>380</v>
      </c>
      <c r="F82" s="1" t="s">
        <v>3</v>
      </c>
      <c r="G82" s="1">
        <v>139.11174</v>
      </c>
      <c r="H82" s="1">
        <v>77.038579999999996</v>
      </c>
      <c r="I82" s="1">
        <v>0.01</v>
      </c>
      <c r="J82" s="1" t="s">
        <v>4</v>
      </c>
      <c r="K82" s="1">
        <v>21.95</v>
      </c>
      <c r="L82" s="1" t="s">
        <v>54</v>
      </c>
      <c r="M82" s="1" t="s">
        <v>15</v>
      </c>
      <c r="N82" s="6" t="s">
        <v>630</v>
      </c>
      <c r="O82" s="1" t="str" cm="1">
        <f t="array" ref="O82">_xlfn.IFS(K82&lt;RT補正用_IS!$C$3,"-",
AND(K82&gt;RT補正用_IS!$C$3,K82&lt;RT補正用_IS!$C$5),RT補正用_IS!$A$3,
AND(K82&gt;RT補正用_IS!$C$5,K82&lt;RT補正用_IS!$C$6),RT補正用_IS!$A$5,
AND(K82&gt;RT補正用_IS!$C$6,K82&lt;RT補正用_IS!$C$7),RT補正用_IS!$A$6,
AND(K82&gt;RT補正用_IS!$C$7,K82&lt;RT補正用_IS!$C$8),RT補正用_IS!$A$7,
AND(K82&gt;RT補正用_IS!$C$8,K82&lt;RT補正用_IS!$C$9),RT補正用_IS!$A$8,
AND(K82&gt;RT補正用_IS!$C$9,K82&lt;RT補正用_IS!$C$10),RT補正用_IS!$A$9,
AND(K82&gt;RT補正用_IS!$C$10,K82&lt;RT補正用_IS!$C$11),RT補正用_IS!$A$10,
K82&gt;RT補正用_IS!$C$11,RT補正用_IS!$A$11)</f>
        <v>Carbendazim-d4</v>
      </c>
      <c r="P82" s="1" t="str" cm="1">
        <f t="array" ref="P82">_xlfn.IFS(O82="-",RT補正用_IS!$A$3, O82=RT補正用_IS!$A$3,RT補正用_IS!$A$5,O82=RT補正用_IS!$A$5,RT補正用_IS!$A$6,O82=RT補正用_IS!$A$6,RT補正用_IS!$A$7,O82=RT補正用_IS!$A$7,RT補正用_IS!$A$8,O82=RT補正用_IS!$A$8,RT補正用_IS!$A$9,O82=RT補正用_IS!$A$9,RT補正用_IS!$A$10,O82=RT補正用_IS!$A$10,RT補正用_IS!$A$11,O82=RT補正用_IS!$A$11,"-")</f>
        <v>Pirimicarb-d6</v>
      </c>
      <c r="Q82" s="18" cm="1">
        <f t="array" ref="Q82">_xlfn.IFS(AND(O82&lt;&gt;"-",P82&lt;&gt;"-"),K82*AVERAGE(VLOOKUP(O82,テーブル3[],5,FALSE),VLOOKUP(P82,テーブル3[],5,FALSE)),AND(O82="-",P82&lt;&gt;"-"),K82*VLOOKUP(P82,テーブル3[],5,FALSE),AND(O82&lt;&gt;"-",P82="-"),K82*VLOOKUP(O82,テーブル3[],5,FALSE),AND(O82="-",P82="-"),VLOOKUP(C82,テーブル3[],4,FALSE))</f>
        <v>22.476096150343615</v>
      </c>
      <c r="R82" s="1"/>
    </row>
    <row r="83" spans="1:18" x14ac:dyDescent="0.2">
      <c r="A83" s="1">
        <v>223</v>
      </c>
      <c r="B83" s="1" t="b">
        <v>0</v>
      </c>
      <c r="C83" s="1" t="s">
        <v>393</v>
      </c>
      <c r="D83" s="1" t="s">
        <v>394</v>
      </c>
      <c r="E83" s="1" t="s">
        <v>395</v>
      </c>
      <c r="F83" s="1" t="s">
        <v>3</v>
      </c>
      <c r="G83" s="1">
        <v>143.07026999999999</v>
      </c>
      <c r="H83" s="1"/>
      <c r="I83" s="1">
        <v>0.01</v>
      </c>
      <c r="J83" s="1" t="s">
        <v>4</v>
      </c>
      <c r="K83" s="14">
        <v>17.3</v>
      </c>
      <c r="L83" s="1" t="s">
        <v>48</v>
      </c>
      <c r="M83" s="1" t="s">
        <v>6</v>
      </c>
      <c r="N83" s="6" t="s">
        <v>630</v>
      </c>
      <c r="O83" s="1" t="str" cm="1">
        <f t="array" ref="O83">_xlfn.IFS(K83&lt;RT補正用_IS!$C$3,"-",
AND(K83&gt;RT補正用_IS!$C$3,K83&lt;RT補正用_IS!$C$5),RT補正用_IS!$A$3,
AND(K83&gt;RT補正用_IS!$C$5,K83&lt;RT補正用_IS!$C$6),RT補正用_IS!$A$5,
AND(K83&gt;RT補正用_IS!$C$6,K83&lt;RT補正用_IS!$C$7),RT補正用_IS!$A$6,
AND(K83&gt;RT補正用_IS!$C$7,K83&lt;RT補正用_IS!$C$8),RT補正用_IS!$A$7,
AND(K83&gt;RT補正用_IS!$C$8,K83&lt;RT補正用_IS!$C$9),RT補正用_IS!$A$8,
AND(K83&gt;RT補正用_IS!$C$9,K83&lt;RT補正用_IS!$C$10),RT補正用_IS!$A$9,
AND(K83&gt;RT補正用_IS!$C$10,K83&lt;RT補正用_IS!$C$11),RT補正用_IS!$A$10,
K83&gt;RT補正用_IS!$C$11,RT補正用_IS!$A$11)</f>
        <v>Imidacloprid-D4</v>
      </c>
      <c r="P83" s="1" t="str" cm="1">
        <f t="array" ref="P83">_xlfn.IFS(O83="-",RT補正用_IS!$A$3, O83=RT補正用_IS!$A$3,RT補正用_IS!$A$5,O83=RT補正用_IS!$A$5,RT補正用_IS!$A$6,O83=RT補正用_IS!$A$6,RT補正用_IS!$A$7,O83=RT補正用_IS!$A$7,RT補正用_IS!$A$8,O83=RT補正用_IS!$A$8,RT補正用_IS!$A$9,O83=RT補正用_IS!$A$9,RT補正用_IS!$A$10,O83=RT補正用_IS!$A$10,RT補正用_IS!$A$11,O83=RT補正用_IS!$A$11,"-")</f>
        <v>Carbendazim-d4</v>
      </c>
      <c r="Q83" s="18" cm="1">
        <f t="array" ref="Q83">_xlfn.IFS(AND(O83&lt;&gt;"-",P83&lt;&gt;"-"),K83*AVERAGE(VLOOKUP(O83,テーブル3[],5,FALSE),VLOOKUP(P83,テーブル3[],5,FALSE)),AND(O83="-",P83&lt;&gt;"-"),K83*VLOOKUP(P83,テーブル3[],5,FALSE),AND(O83&lt;&gt;"-",P83="-"),K83*VLOOKUP(O83,テーブル3[],5,FALSE),AND(O83="-",P83="-"),VLOOKUP(C83,テーブル3[],4,FALSE))</f>
        <v>17.815553843414644</v>
      </c>
      <c r="R83" s="1"/>
    </row>
    <row r="84" spans="1:18" x14ac:dyDescent="0.2">
      <c r="A84" s="1">
        <v>224</v>
      </c>
      <c r="B84" s="1" t="b">
        <v>0</v>
      </c>
      <c r="C84" s="1" t="s">
        <v>393</v>
      </c>
      <c r="D84" s="1" t="s">
        <v>396</v>
      </c>
      <c r="E84" s="1" t="s">
        <v>395</v>
      </c>
      <c r="F84" s="1" t="s">
        <v>3</v>
      </c>
      <c r="G84" s="1">
        <v>143.07026999999999</v>
      </c>
      <c r="H84" s="1">
        <v>57.03349</v>
      </c>
      <c r="I84" s="1">
        <v>0.01</v>
      </c>
      <c r="J84" s="1" t="s">
        <v>4</v>
      </c>
      <c r="K84" s="14">
        <v>17.3</v>
      </c>
      <c r="L84" s="1" t="s">
        <v>48</v>
      </c>
      <c r="M84" s="1" t="s">
        <v>15</v>
      </c>
      <c r="N84" s="6" t="s">
        <v>630</v>
      </c>
      <c r="O84" s="1" t="str" cm="1">
        <f t="array" ref="O84">_xlfn.IFS(K84&lt;RT補正用_IS!$C$3,"-",
AND(K84&gt;RT補正用_IS!$C$3,K84&lt;RT補正用_IS!$C$5),RT補正用_IS!$A$3,
AND(K84&gt;RT補正用_IS!$C$5,K84&lt;RT補正用_IS!$C$6),RT補正用_IS!$A$5,
AND(K84&gt;RT補正用_IS!$C$6,K84&lt;RT補正用_IS!$C$7),RT補正用_IS!$A$6,
AND(K84&gt;RT補正用_IS!$C$7,K84&lt;RT補正用_IS!$C$8),RT補正用_IS!$A$7,
AND(K84&gt;RT補正用_IS!$C$8,K84&lt;RT補正用_IS!$C$9),RT補正用_IS!$A$8,
AND(K84&gt;RT補正用_IS!$C$9,K84&lt;RT補正用_IS!$C$10),RT補正用_IS!$A$9,
AND(K84&gt;RT補正用_IS!$C$10,K84&lt;RT補正用_IS!$C$11),RT補正用_IS!$A$10,
K84&gt;RT補正用_IS!$C$11,RT補正用_IS!$A$11)</f>
        <v>Imidacloprid-D4</v>
      </c>
      <c r="P84" s="1" t="str" cm="1">
        <f t="array" ref="P84">_xlfn.IFS(O84="-",RT補正用_IS!$A$3, O84=RT補正用_IS!$A$3,RT補正用_IS!$A$5,O84=RT補正用_IS!$A$5,RT補正用_IS!$A$6,O84=RT補正用_IS!$A$6,RT補正用_IS!$A$7,O84=RT補正用_IS!$A$7,RT補正用_IS!$A$8,O84=RT補正用_IS!$A$8,RT補正用_IS!$A$9,O84=RT補正用_IS!$A$9,RT補正用_IS!$A$10,O84=RT補正用_IS!$A$10,RT補正用_IS!$A$11,O84=RT補正用_IS!$A$11,"-")</f>
        <v>Carbendazim-d4</v>
      </c>
      <c r="Q84" s="18" cm="1">
        <f t="array" ref="Q84">_xlfn.IFS(AND(O84&lt;&gt;"-",P84&lt;&gt;"-"),K84*AVERAGE(VLOOKUP(O84,テーブル3[],5,FALSE),VLOOKUP(P84,テーブル3[],5,FALSE)),AND(O84="-",P84&lt;&gt;"-"),K84*VLOOKUP(P84,テーブル3[],5,FALSE),AND(O84&lt;&gt;"-",P84="-"),K84*VLOOKUP(O84,テーブル3[],5,FALSE),AND(O84="-",P84="-"),VLOOKUP(C84,テーブル3[],4,FALSE))</f>
        <v>17.815553843414644</v>
      </c>
      <c r="R84" s="1"/>
    </row>
    <row r="85" spans="1:18" x14ac:dyDescent="0.2">
      <c r="A85" s="1">
        <v>225</v>
      </c>
      <c r="B85" s="1" t="b">
        <v>0</v>
      </c>
      <c r="C85" s="1" t="s">
        <v>393</v>
      </c>
      <c r="D85" s="1" t="s">
        <v>397</v>
      </c>
      <c r="E85" s="1" t="s">
        <v>395</v>
      </c>
      <c r="F85" s="1" t="s">
        <v>3</v>
      </c>
      <c r="G85" s="1">
        <v>143.07026999999999</v>
      </c>
      <c r="H85" s="1">
        <v>69.03349</v>
      </c>
      <c r="I85" s="1">
        <v>0.01</v>
      </c>
      <c r="J85" s="1" t="s">
        <v>4</v>
      </c>
      <c r="K85" s="14">
        <v>17.3</v>
      </c>
      <c r="L85" s="1" t="s">
        <v>48</v>
      </c>
      <c r="M85" s="1" t="s">
        <v>15</v>
      </c>
      <c r="N85" s="6" t="s">
        <v>630</v>
      </c>
      <c r="O85" s="1" t="str" cm="1">
        <f t="array" ref="O85">_xlfn.IFS(K85&lt;RT補正用_IS!$C$3,"-",
AND(K85&gt;RT補正用_IS!$C$3,K85&lt;RT補正用_IS!$C$5),RT補正用_IS!$A$3,
AND(K85&gt;RT補正用_IS!$C$5,K85&lt;RT補正用_IS!$C$6),RT補正用_IS!$A$5,
AND(K85&gt;RT補正用_IS!$C$6,K85&lt;RT補正用_IS!$C$7),RT補正用_IS!$A$6,
AND(K85&gt;RT補正用_IS!$C$7,K85&lt;RT補正用_IS!$C$8),RT補正用_IS!$A$7,
AND(K85&gt;RT補正用_IS!$C$8,K85&lt;RT補正用_IS!$C$9),RT補正用_IS!$A$8,
AND(K85&gt;RT補正用_IS!$C$9,K85&lt;RT補正用_IS!$C$10),RT補正用_IS!$A$9,
AND(K85&gt;RT補正用_IS!$C$10,K85&lt;RT補正用_IS!$C$11),RT補正用_IS!$A$10,
K85&gt;RT補正用_IS!$C$11,RT補正用_IS!$A$11)</f>
        <v>Imidacloprid-D4</v>
      </c>
      <c r="P85" s="1" t="str" cm="1">
        <f t="array" ref="P85">_xlfn.IFS(O85="-",RT補正用_IS!$A$3, O85=RT補正用_IS!$A$3,RT補正用_IS!$A$5,O85=RT補正用_IS!$A$5,RT補正用_IS!$A$6,O85=RT補正用_IS!$A$6,RT補正用_IS!$A$7,O85=RT補正用_IS!$A$7,RT補正用_IS!$A$8,O85=RT補正用_IS!$A$8,RT補正用_IS!$A$9,O85=RT補正用_IS!$A$9,RT補正用_IS!$A$10,O85=RT補正用_IS!$A$10,RT補正用_IS!$A$11,O85=RT補正用_IS!$A$11,"-")</f>
        <v>Carbendazim-d4</v>
      </c>
      <c r="Q85" s="18" cm="1">
        <f t="array" ref="Q85">_xlfn.IFS(AND(O85&lt;&gt;"-",P85&lt;&gt;"-"),K85*AVERAGE(VLOOKUP(O85,テーブル3[],5,FALSE),VLOOKUP(P85,テーブル3[],5,FALSE)),AND(O85="-",P85&lt;&gt;"-"),K85*VLOOKUP(P85,テーブル3[],5,FALSE),AND(O85&lt;&gt;"-",P85="-"),K85*VLOOKUP(O85,テーブル3[],5,FALSE),AND(O85="-",P85="-"),VLOOKUP(C85,テーブル3[],4,FALSE))</f>
        <v>17.815553843414644</v>
      </c>
      <c r="R85" s="1"/>
    </row>
    <row r="86" spans="1:18" x14ac:dyDescent="0.2">
      <c r="A86" s="1">
        <v>186</v>
      </c>
      <c r="B86" s="1" t="b">
        <v>1</v>
      </c>
      <c r="C86" s="1" t="s">
        <v>332</v>
      </c>
      <c r="D86" s="1" t="s">
        <v>13</v>
      </c>
      <c r="E86" s="1" t="s">
        <v>333</v>
      </c>
      <c r="F86" s="1" t="s">
        <v>3</v>
      </c>
      <c r="G86" s="1">
        <v>148.04626999999999</v>
      </c>
      <c r="H86" s="1"/>
      <c r="I86" s="1">
        <v>0.01</v>
      </c>
      <c r="J86" s="1" t="s">
        <v>4</v>
      </c>
      <c r="K86" s="1">
        <v>3.85</v>
      </c>
      <c r="L86" s="1"/>
      <c r="M86" s="1" t="s">
        <v>6</v>
      </c>
      <c r="N86" s="6" t="s">
        <v>630</v>
      </c>
      <c r="O86" s="11" t="s">
        <v>627</v>
      </c>
      <c r="P86" s="11" t="s">
        <v>627</v>
      </c>
      <c r="Q86" s="18" cm="1">
        <f t="array" ref="Q86">_xlfn.IFS(AND(O86&lt;&gt;"-",P86&lt;&gt;"-"),K86*AVERAGE(VLOOKUP(O86,テーブル3[],5,FALSE),VLOOKUP(P86,テーブル3[],5,FALSE)),AND(O86="-",P86&lt;&gt;"-"),K86*VLOOKUP(P86,テーブル3[],5,FALSE),AND(O86&lt;&gt;"-",P86="-"),K86*VLOOKUP(O86,テーブル3[],5,FALSE),AND(O86="-",P86="-"),VLOOKUP(C86,テーブル3[],4,FALSE))</f>
        <v>4.3499999999999996</v>
      </c>
      <c r="R86" s="1"/>
    </row>
    <row r="87" spans="1:18" x14ac:dyDescent="0.2">
      <c r="A87" s="1">
        <v>208</v>
      </c>
      <c r="B87" s="1" t="b">
        <v>1</v>
      </c>
      <c r="C87" s="1" t="s">
        <v>332</v>
      </c>
      <c r="D87" s="1" t="s">
        <v>369</v>
      </c>
      <c r="E87" s="1" t="s">
        <v>333</v>
      </c>
      <c r="F87" s="1" t="s">
        <v>3</v>
      </c>
      <c r="G87" s="1">
        <v>148.04626999999999</v>
      </c>
      <c r="H87" s="1">
        <v>97.023899999999998</v>
      </c>
      <c r="I87" s="1">
        <v>0.01</v>
      </c>
      <c r="J87" s="1" t="s">
        <v>4</v>
      </c>
      <c r="K87" s="1">
        <v>3.85</v>
      </c>
      <c r="L87" s="1"/>
      <c r="M87" s="1" t="s">
        <v>15</v>
      </c>
      <c r="N87" s="6" t="s">
        <v>630</v>
      </c>
      <c r="O87" s="11" t="s">
        <v>627</v>
      </c>
      <c r="P87" s="11" t="s">
        <v>627</v>
      </c>
      <c r="Q87" s="18" cm="1">
        <f t="array" ref="Q87">_xlfn.IFS(AND(O87&lt;&gt;"-",P87&lt;&gt;"-"),K87*AVERAGE(VLOOKUP(O87,テーブル3[],5,FALSE),VLOOKUP(P87,テーブル3[],5,FALSE)),AND(O87="-",P87&lt;&gt;"-"),K87*VLOOKUP(P87,テーブル3[],5,FALSE),AND(O87&lt;&gt;"-",P87="-"),K87*VLOOKUP(O87,テーブル3[],5,FALSE),AND(O87="-",P87="-"),VLOOKUP(C87,テーブル3[],4,FALSE))</f>
        <v>4.3499999999999996</v>
      </c>
      <c r="R87" s="1"/>
    </row>
    <row r="88" spans="1:18" x14ac:dyDescent="0.2">
      <c r="A88" s="1">
        <v>209</v>
      </c>
      <c r="B88" s="1" t="b">
        <v>1</v>
      </c>
      <c r="C88" s="1" t="s">
        <v>332</v>
      </c>
      <c r="D88" s="1" t="s">
        <v>370</v>
      </c>
      <c r="E88" s="1" t="s">
        <v>333</v>
      </c>
      <c r="F88" s="1" t="s">
        <v>3</v>
      </c>
      <c r="G88" s="1">
        <v>148.04626999999999</v>
      </c>
      <c r="H88" s="1">
        <v>131.01900000000001</v>
      </c>
      <c r="I88" s="1">
        <v>0.01</v>
      </c>
      <c r="J88" s="1" t="s">
        <v>4</v>
      </c>
      <c r="K88" s="1">
        <v>3.85</v>
      </c>
      <c r="L88" s="1"/>
      <c r="M88" s="1" t="s">
        <v>15</v>
      </c>
      <c r="N88" s="6" t="s">
        <v>630</v>
      </c>
      <c r="O88" s="11" t="s">
        <v>627</v>
      </c>
      <c r="P88" s="11" t="s">
        <v>627</v>
      </c>
      <c r="Q88" s="18" cm="1">
        <f t="array" ref="Q88">_xlfn.IFS(AND(O88&lt;&gt;"-",P88&lt;&gt;"-"),K88*AVERAGE(VLOOKUP(O88,テーブル3[],5,FALSE),VLOOKUP(P88,テーブル3[],5,FALSE)),AND(O88="-",P88&lt;&gt;"-"),K88*VLOOKUP(P88,テーブル3[],5,FALSE),AND(O88&lt;&gt;"-",P88="-"),K88*VLOOKUP(O88,テーブル3[],5,FALSE),AND(O88="-",P88="-"),VLOOKUP(C88,テーブル3[],4,FALSE))</f>
        <v>4.3499999999999996</v>
      </c>
      <c r="R88" s="1"/>
    </row>
    <row r="89" spans="1:18" x14ac:dyDescent="0.2">
      <c r="A89" s="1">
        <v>285</v>
      </c>
      <c r="B89" s="1" t="b">
        <v>0</v>
      </c>
      <c r="C89" s="1" t="s">
        <v>489</v>
      </c>
      <c r="D89" s="1" t="s">
        <v>490</v>
      </c>
      <c r="E89" s="1" t="s">
        <v>491</v>
      </c>
      <c r="F89" s="1" t="s">
        <v>3</v>
      </c>
      <c r="G89" s="1">
        <v>150.11247</v>
      </c>
      <c r="H89" s="1"/>
      <c r="I89" s="1">
        <v>0.01</v>
      </c>
      <c r="J89" s="1" t="s">
        <v>4</v>
      </c>
      <c r="K89" s="14">
        <v>1.4</v>
      </c>
      <c r="L89" s="1" t="s">
        <v>13</v>
      </c>
      <c r="M89" s="1" t="s">
        <v>6</v>
      </c>
      <c r="N89" s="6" t="s">
        <v>630</v>
      </c>
      <c r="O89" s="1" t="str" cm="1">
        <f t="array" ref="O89">_xlfn.IFS(K89&lt;RT補正用_IS!$C$3,"-",
AND(K89&gt;RT補正用_IS!$C$3,K89&lt;RT補正用_IS!$C$5),RT補正用_IS!$A$3,
AND(K89&gt;RT補正用_IS!$C$5,K89&lt;RT補正用_IS!$C$6),RT補正用_IS!$A$5,
AND(K89&gt;RT補正用_IS!$C$6,K89&lt;RT補正用_IS!$C$7),RT補正用_IS!$A$6,
AND(K89&gt;RT補正用_IS!$C$7,K89&lt;RT補正用_IS!$C$8),RT補正用_IS!$A$7,
AND(K89&gt;RT補正用_IS!$C$8,K89&lt;RT補正用_IS!$C$9),RT補正用_IS!$A$8,
AND(K89&gt;RT補正用_IS!$C$9,K89&lt;RT補正用_IS!$C$10),RT補正用_IS!$A$9,
AND(K89&gt;RT補正用_IS!$C$10,K89&lt;RT補正用_IS!$C$11),RT補正用_IS!$A$10,
K89&gt;RT補正用_IS!$C$11,RT補正用_IS!$A$11)</f>
        <v>-</v>
      </c>
      <c r="P89" s="1" t="str" cm="1">
        <f t="array" ref="P89">_xlfn.IFS(O89="-",RT補正用_IS!$A$3, O89=RT補正用_IS!$A$3,RT補正用_IS!$A$5,O89=RT補正用_IS!$A$5,RT補正用_IS!$A$6,O89=RT補正用_IS!$A$6,RT補正用_IS!$A$7,O89=RT補正用_IS!$A$7,RT補正用_IS!$A$8,O89=RT補正用_IS!$A$8,RT補正用_IS!$A$9,O89=RT補正用_IS!$A$9,RT補正用_IS!$A$10,O89=RT補正用_IS!$A$10,RT補正用_IS!$A$11,O89=RT補正用_IS!$A$11,"-")</f>
        <v>Methamidophos-d6</v>
      </c>
      <c r="Q89" s="18" cm="1">
        <f t="array" ref="Q89">_xlfn.IFS(AND(O89&lt;&gt;"-",P89&lt;&gt;"-"),K89*AVERAGE(VLOOKUP(O89,テーブル3[],5,FALSE),VLOOKUP(P89,テーブル3[],5,FALSE)),AND(O89="-",P89&lt;&gt;"-"),K89*VLOOKUP(P89,テーブル3[],5,FALSE),AND(O89&lt;&gt;"-",P89="-"),K89*VLOOKUP(O89,テーブル3[],5,FALSE),AND(O89="-",P89="-"),VLOOKUP(C89,テーブル3[],4,FALSE))</f>
        <v>1.5818181818181816</v>
      </c>
      <c r="R89" s="1"/>
    </row>
    <row r="90" spans="1:18" x14ac:dyDescent="0.2">
      <c r="A90" s="1">
        <v>286</v>
      </c>
      <c r="B90" s="1" t="b">
        <v>0</v>
      </c>
      <c r="C90" s="1" t="s">
        <v>489</v>
      </c>
      <c r="D90" s="1" t="s">
        <v>492</v>
      </c>
      <c r="E90" s="1" t="s">
        <v>491</v>
      </c>
      <c r="F90" s="1" t="s">
        <v>3</v>
      </c>
      <c r="G90" s="1">
        <v>150.11247</v>
      </c>
      <c r="H90" s="1">
        <v>70.065129999999996</v>
      </c>
      <c r="I90" s="1">
        <v>0.01</v>
      </c>
      <c r="J90" s="1" t="s">
        <v>4</v>
      </c>
      <c r="K90" s="14">
        <v>1.4</v>
      </c>
      <c r="L90" s="1" t="s">
        <v>13</v>
      </c>
      <c r="M90" s="1" t="s">
        <v>8</v>
      </c>
      <c r="N90" s="6" t="s">
        <v>630</v>
      </c>
      <c r="O90" s="1" t="str" cm="1">
        <f t="array" ref="O90">_xlfn.IFS(K90&lt;RT補正用_IS!$C$3,"-",
AND(K90&gt;RT補正用_IS!$C$3,K90&lt;RT補正用_IS!$C$5),RT補正用_IS!$A$3,
AND(K90&gt;RT補正用_IS!$C$5,K90&lt;RT補正用_IS!$C$6),RT補正用_IS!$A$5,
AND(K90&gt;RT補正用_IS!$C$6,K90&lt;RT補正用_IS!$C$7),RT補正用_IS!$A$6,
AND(K90&gt;RT補正用_IS!$C$7,K90&lt;RT補正用_IS!$C$8),RT補正用_IS!$A$7,
AND(K90&gt;RT補正用_IS!$C$8,K90&lt;RT補正用_IS!$C$9),RT補正用_IS!$A$8,
AND(K90&gt;RT補正用_IS!$C$9,K90&lt;RT補正用_IS!$C$10),RT補正用_IS!$A$9,
AND(K90&gt;RT補正用_IS!$C$10,K90&lt;RT補正用_IS!$C$11),RT補正用_IS!$A$10,
K90&gt;RT補正用_IS!$C$11,RT補正用_IS!$A$11)</f>
        <v>-</v>
      </c>
      <c r="P90" s="1" t="str" cm="1">
        <f t="array" ref="P90">_xlfn.IFS(O90="-",RT補正用_IS!$A$3, O90=RT補正用_IS!$A$3,RT補正用_IS!$A$5,O90=RT補正用_IS!$A$5,RT補正用_IS!$A$6,O90=RT補正用_IS!$A$6,RT補正用_IS!$A$7,O90=RT補正用_IS!$A$7,RT補正用_IS!$A$8,O90=RT補正用_IS!$A$8,RT補正用_IS!$A$9,O90=RT補正用_IS!$A$9,RT補正用_IS!$A$10,O90=RT補正用_IS!$A$10,RT補正用_IS!$A$11,O90=RT補正用_IS!$A$11,"-")</f>
        <v>Methamidophos-d6</v>
      </c>
      <c r="Q90" s="18" cm="1">
        <f t="array" ref="Q90">_xlfn.IFS(AND(O90&lt;&gt;"-",P90&lt;&gt;"-"),K90*AVERAGE(VLOOKUP(O90,テーブル3[],5,FALSE),VLOOKUP(P90,テーブル3[],5,FALSE)),AND(O90="-",P90&lt;&gt;"-"),K90*VLOOKUP(P90,テーブル3[],5,FALSE),AND(O90&lt;&gt;"-",P90="-"),K90*VLOOKUP(O90,テーブル3[],5,FALSE),AND(O90="-",P90="-"),VLOOKUP(C90,テーブル3[],4,FALSE))</f>
        <v>1.5818181818181816</v>
      </c>
      <c r="R90" s="1"/>
    </row>
    <row r="91" spans="1:18" x14ac:dyDescent="0.2">
      <c r="A91" s="1">
        <v>287</v>
      </c>
      <c r="B91" s="1" t="b">
        <v>0</v>
      </c>
      <c r="C91" s="1" t="s">
        <v>489</v>
      </c>
      <c r="D91" s="1" t="s">
        <v>493</v>
      </c>
      <c r="E91" s="1" t="s">
        <v>491</v>
      </c>
      <c r="F91" s="1" t="s">
        <v>3</v>
      </c>
      <c r="G91" s="1">
        <v>150.11247</v>
      </c>
      <c r="H91" s="1">
        <v>132.10191</v>
      </c>
      <c r="I91" s="1">
        <v>0.01</v>
      </c>
      <c r="J91" s="1" t="s">
        <v>4</v>
      </c>
      <c r="K91" s="14">
        <v>1.4</v>
      </c>
      <c r="L91" s="1" t="s">
        <v>13</v>
      </c>
      <c r="M91" s="1" t="s">
        <v>8</v>
      </c>
      <c r="N91" s="6" t="s">
        <v>630</v>
      </c>
      <c r="O91" s="1" t="str" cm="1">
        <f t="array" ref="O91">_xlfn.IFS(K91&lt;RT補正用_IS!$C$3,"-",
AND(K91&gt;RT補正用_IS!$C$3,K91&lt;RT補正用_IS!$C$5),RT補正用_IS!$A$3,
AND(K91&gt;RT補正用_IS!$C$5,K91&lt;RT補正用_IS!$C$6),RT補正用_IS!$A$5,
AND(K91&gt;RT補正用_IS!$C$6,K91&lt;RT補正用_IS!$C$7),RT補正用_IS!$A$6,
AND(K91&gt;RT補正用_IS!$C$7,K91&lt;RT補正用_IS!$C$8),RT補正用_IS!$A$7,
AND(K91&gt;RT補正用_IS!$C$8,K91&lt;RT補正用_IS!$C$9),RT補正用_IS!$A$8,
AND(K91&gt;RT補正用_IS!$C$9,K91&lt;RT補正用_IS!$C$10),RT補正用_IS!$A$9,
AND(K91&gt;RT補正用_IS!$C$10,K91&lt;RT補正用_IS!$C$11),RT補正用_IS!$A$10,
K91&gt;RT補正用_IS!$C$11,RT補正用_IS!$A$11)</f>
        <v>-</v>
      </c>
      <c r="P91" s="1" t="str" cm="1">
        <f t="array" ref="P91">_xlfn.IFS(O91="-",RT補正用_IS!$A$3, O91=RT補正用_IS!$A$3,RT補正用_IS!$A$5,O91=RT補正用_IS!$A$5,RT補正用_IS!$A$6,O91=RT補正用_IS!$A$6,RT補正用_IS!$A$7,O91=RT補正用_IS!$A$7,RT補正用_IS!$A$8,O91=RT補正用_IS!$A$8,RT補正用_IS!$A$9,O91=RT補正用_IS!$A$9,RT補正用_IS!$A$10,O91=RT補正用_IS!$A$10,RT補正用_IS!$A$11,O91=RT補正用_IS!$A$11,"-")</f>
        <v>Methamidophos-d6</v>
      </c>
      <c r="Q91" s="18" cm="1">
        <f t="array" ref="Q91">_xlfn.IFS(AND(O91&lt;&gt;"-",P91&lt;&gt;"-"),K91*AVERAGE(VLOOKUP(O91,テーブル3[],5,FALSE),VLOOKUP(P91,テーブル3[],5,FALSE)),AND(O91="-",P91&lt;&gt;"-"),K91*VLOOKUP(P91,テーブル3[],5,FALSE),AND(O91&lt;&gt;"-",P91="-"),K91*VLOOKUP(O91,テーブル3[],5,FALSE),AND(O91="-",P91="-"),VLOOKUP(C91,テーブル3[],4,FALSE))</f>
        <v>1.5818181818181816</v>
      </c>
      <c r="R91" s="1"/>
    </row>
    <row r="92" spans="1:18" x14ac:dyDescent="0.2">
      <c r="A92" s="1">
        <v>170</v>
      </c>
      <c r="B92" s="1" t="b">
        <v>0</v>
      </c>
      <c r="C92" s="1" t="s">
        <v>306</v>
      </c>
      <c r="D92" s="1" t="s">
        <v>307</v>
      </c>
      <c r="E92" s="1" t="s">
        <v>308</v>
      </c>
      <c r="F92" s="1" t="s">
        <v>3</v>
      </c>
      <c r="G92" s="1">
        <v>158.11756</v>
      </c>
      <c r="H92" s="1"/>
      <c r="I92" s="1">
        <v>0.01</v>
      </c>
      <c r="J92" s="1" t="s">
        <v>4</v>
      </c>
      <c r="K92" s="14">
        <v>10</v>
      </c>
      <c r="L92" s="1" t="s">
        <v>5</v>
      </c>
      <c r="M92" s="1" t="s">
        <v>6</v>
      </c>
      <c r="N92" s="6" t="s">
        <v>630</v>
      </c>
      <c r="O92" s="1" t="str" cm="1">
        <f t="array" ref="O92">_xlfn.IFS(K92&lt;RT補正用_IS!$C$3,"-",
AND(K92&gt;RT補正用_IS!$C$3,K92&lt;RT補正用_IS!$C$5),RT補正用_IS!$A$3,
AND(K92&gt;RT補正用_IS!$C$5,K92&lt;RT補正用_IS!$C$6),RT補正用_IS!$A$5,
AND(K92&gt;RT補正用_IS!$C$6,K92&lt;RT補正用_IS!$C$7),RT補正用_IS!$A$6,
AND(K92&gt;RT補正用_IS!$C$7,K92&lt;RT補正用_IS!$C$8),RT補正用_IS!$A$7,
AND(K92&gt;RT補正用_IS!$C$8,K92&lt;RT補正用_IS!$C$9),RT補正用_IS!$A$8,
AND(K92&gt;RT補正用_IS!$C$9,K92&lt;RT補正用_IS!$C$10),RT補正用_IS!$A$9,
AND(K92&gt;RT補正用_IS!$C$10,K92&lt;RT補正用_IS!$C$11),RT補正用_IS!$A$10,
K92&gt;RT補正用_IS!$C$11,RT補正用_IS!$A$11)</f>
        <v>Methamidophos-d6</v>
      </c>
      <c r="P92" s="1" t="str" cm="1">
        <f t="array" ref="P92">_xlfn.IFS(O92="-",RT補正用_IS!$A$3, O92=RT補正用_IS!$A$3,RT補正用_IS!$A$5,O92=RT補正用_IS!$A$5,RT補正用_IS!$A$6,O92=RT補正用_IS!$A$6,RT補正用_IS!$A$7,O92=RT補正用_IS!$A$7,RT補正用_IS!$A$8,O92=RT補正用_IS!$A$8,RT補正用_IS!$A$9,O92=RT補正用_IS!$A$9,RT補正用_IS!$A$10,O92=RT補正用_IS!$A$10,RT補正用_IS!$A$11,O92=RT補正用_IS!$A$11,"-")</f>
        <v>Methomyl-d3</v>
      </c>
      <c r="Q92" s="18" cm="1">
        <f t="array" ref="Q92">_xlfn.IFS(AND(O92&lt;&gt;"-",P92&lt;&gt;"-"),K92*AVERAGE(VLOOKUP(O92,テーブル3[],5,FALSE),VLOOKUP(P92,テーブル3[],5,FALSE)),AND(O92="-",P92&lt;&gt;"-"),K92*VLOOKUP(P92,テーブル3[],5,FALSE),AND(O92&lt;&gt;"-",P92="-"),K92*VLOOKUP(O92,テーブル3[],5,FALSE),AND(O92="-",P92="-"),VLOOKUP(C92,テーブル3[],4,FALSE))</f>
        <v>10.846201043051435</v>
      </c>
      <c r="R92" s="1"/>
    </row>
    <row r="93" spans="1:18" x14ac:dyDescent="0.2">
      <c r="A93" s="1">
        <v>171</v>
      </c>
      <c r="B93" s="1" t="b">
        <v>0</v>
      </c>
      <c r="C93" s="1" t="s">
        <v>306</v>
      </c>
      <c r="D93" s="1" t="s">
        <v>309</v>
      </c>
      <c r="E93" s="1" t="s">
        <v>308</v>
      </c>
      <c r="F93" s="1" t="s">
        <v>3</v>
      </c>
      <c r="G93" s="1">
        <v>158.11756</v>
      </c>
      <c r="H93" s="1">
        <v>72.080780000000004</v>
      </c>
      <c r="I93" s="1">
        <v>0.01</v>
      </c>
      <c r="J93" s="1" t="s">
        <v>4</v>
      </c>
      <c r="K93" s="14">
        <v>10</v>
      </c>
      <c r="L93" s="1" t="s">
        <v>5</v>
      </c>
      <c r="M93" s="1" t="s">
        <v>8</v>
      </c>
      <c r="N93" s="6" t="s">
        <v>630</v>
      </c>
      <c r="O93" s="1" t="str" cm="1">
        <f t="array" ref="O93">_xlfn.IFS(K93&lt;RT補正用_IS!$C$3,"-",
AND(K93&gt;RT補正用_IS!$C$3,K93&lt;RT補正用_IS!$C$5),RT補正用_IS!$A$3,
AND(K93&gt;RT補正用_IS!$C$5,K93&lt;RT補正用_IS!$C$6),RT補正用_IS!$A$5,
AND(K93&gt;RT補正用_IS!$C$6,K93&lt;RT補正用_IS!$C$7),RT補正用_IS!$A$6,
AND(K93&gt;RT補正用_IS!$C$7,K93&lt;RT補正用_IS!$C$8),RT補正用_IS!$A$7,
AND(K93&gt;RT補正用_IS!$C$8,K93&lt;RT補正用_IS!$C$9),RT補正用_IS!$A$8,
AND(K93&gt;RT補正用_IS!$C$9,K93&lt;RT補正用_IS!$C$10),RT補正用_IS!$A$9,
AND(K93&gt;RT補正用_IS!$C$10,K93&lt;RT補正用_IS!$C$11),RT補正用_IS!$A$10,
K93&gt;RT補正用_IS!$C$11,RT補正用_IS!$A$11)</f>
        <v>Methamidophos-d6</v>
      </c>
      <c r="P93" s="1" t="str" cm="1">
        <f t="array" ref="P93">_xlfn.IFS(O93="-",RT補正用_IS!$A$3, O93=RT補正用_IS!$A$3,RT補正用_IS!$A$5,O93=RT補正用_IS!$A$5,RT補正用_IS!$A$6,O93=RT補正用_IS!$A$6,RT補正用_IS!$A$7,O93=RT補正用_IS!$A$7,RT補正用_IS!$A$8,O93=RT補正用_IS!$A$8,RT補正用_IS!$A$9,O93=RT補正用_IS!$A$9,RT補正用_IS!$A$10,O93=RT補正用_IS!$A$10,RT補正用_IS!$A$11,O93=RT補正用_IS!$A$11,"-")</f>
        <v>Methomyl-d3</v>
      </c>
      <c r="Q93" s="18" cm="1">
        <f t="array" ref="Q93">_xlfn.IFS(AND(O93&lt;&gt;"-",P93&lt;&gt;"-"),K93*AVERAGE(VLOOKUP(O93,テーブル3[],5,FALSE),VLOOKUP(P93,テーブル3[],5,FALSE)),AND(O93="-",P93&lt;&gt;"-"),K93*VLOOKUP(P93,テーブル3[],5,FALSE),AND(O93&lt;&gt;"-",P93="-"),K93*VLOOKUP(O93,テーブル3[],5,FALSE),AND(O93="-",P93="-"),VLOOKUP(C93,テーブル3[],4,FALSE))</f>
        <v>10.846201043051435</v>
      </c>
      <c r="R93" s="1"/>
    </row>
    <row r="94" spans="1:18" x14ac:dyDescent="0.2">
      <c r="A94" s="1">
        <v>172</v>
      </c>
      <c r="B94" s="1" t="b">
        <v>0</v>
      </c>
      <c r="C94" s="1" t="s">
        <v>306</v>
      </c>
      <c r="D94" s="1" t="s">
        <v>310</v>
      </c>
      <c r="E94" s="1" t="s">
        <v>308</v>
      </c>
      <c r="F94" s="1" t="s">
        <v>3</v>
      </c>
      <c r="G94" s="1">
        <v>158.11756</v>
      </c>
      <c r="H94" s="1">
        <v>113.05971</v>
      </c>
      <c r="I94" s="1">
        <v>0.01</v>
      </c>
      <c r="J94" s="1" t="s">
        <v>4</v>
      </c>
      <c r="K94" s="14">
        <v>10</v>
      </c>
      <c r="L94" s="1" t="s">
        <v>5</v>
      </c>
      <c r="M94" s="1" t="s">
        <v>8</v>
      </c>
      <c r="N94" s="6" t="s">
        <v>630</v>
      </c>
      <c r="O94" s="1" t="str" cm="1">
        <f t="array" ref="O94">_xlfn.IFS(K94&lt;RT補正用_IS!$C$3,"-",
AND(K94&gt;RT補正用_IS!$C$3,K94&lt;RT補正用_IS!$C$5),RT補正用_IS!$A$3,
AND(K94&gt;RT補正用_IS!$C$5,K94&lt;RT補正用_IS!$C$6),RT補正用_IS!$A$5,
AND(K94&gt;RT補正用_IS!$C$6,K94&lt;RT補正用_IS!$C$7),RT補正用_IS!$A$6,
AND(K94&gt;RT補正用_IS!$C$7,K94&lt;RT補正用_IS!$C$8),RT補正用_IS!$A$7,
AND(K94&gt;RT補正用_IS!$C$8,K94&lt;RT補正用_IS!$C$9),RT補正用_IS!$A$8,
AND(K94&gt;RT補正用_IS!$C$9,K94&lt;RT補正用_IS!$C$10),RT補正用_IS!$A$9,
AND(K94&gt;RT補正用_IS!$C$10,K94&lt;RT補正用_IS!$C$11),RT補正用_IS!$A$10,
K94&gt;RT補正用_IS!$C$11,RT補正用_IS!$A$11)</f>
        <v>Methamidophos-d6</v>
      </c>
      <c r="P94" s="1" t="str" cm="1">
        <f t="array" ref="P94">_xlfn.IFS(O94="-",RT補正用_IS!$A$3, O94=RT補正用_IS!$A$3,RT補正用_IS!$A$5,O94=RT補正用_IS!$A$5,RT補正用_IS!$A$6,O94=RT補正用_IS!$A$6,RT補正用_IS!$A$7,O94=RT補正用_IS!$A$7,RT補正用_IS!$A$8,O94=RT補正用_IS!$A$8,RT補正用_IS!$A$9,O94=RT補正用_IS!$A$9,RT補正用_IS!$A$10,O94=RT補正用_IS!$A$10,RT補正用_IS!$A$11,O94=RT補正用_IS!$A$11,"-")</f>
        <v>Methomyl-d3</v>
      </c>
      <c r="Q94" s="18" cm="1">
        <f t="array" ref="Q94">_xlfn.IFS(AND(O94&lt;&gt;"-",P94&lt;&gt;"-"),K94*AVERAGE(VLOOKUP(O94,テーブル3[],5,FALSE),VLOOKUP(P94,テーブル3[],5,FALSE)),AND(O94="-",P94&lt;&gt;"-"),K94*VLOOKUP(P94,テーブル3[],5,FALSE),AND(O94&lt;&gt;"-",P94="-"),K94*VLOOKUP(O94,テーブル3[],5,FALSE),AND(O94="-",P94="-"),VLOOKUP(C94,テーブル3[],4,FALSE))</f>
        <v>10.846201043051435</v>
      </c>
      <c r="R94" s="1"/>
    </row>
    <row r="95" spans="1:18" x14ac:dyDescent="0.2">
      <c r="A95" s="1">
        <v>232</v>
      </c>
      <c r="B95" s="1" t="b">
        <v>0</v>
      </c>
      <c r="C95" s="1" t="s">
        <v>407</v>
      </c>
      <c r="D95" s="1" t="s">
        <v>408</v>
      </c>
      <c r="E95" s="1" t="s">
        <v>409</v>
      </c>
      <c r="F95" s="1" t="s">
        <v>3</v>
      </c>
      <c r="G95" s="1">
        <v>159.14919</v>
      </c>
      <c r="H95" s="1"/>
      <c r="I95" s="1">
        <v>0.01</v>
      </c>
      <c r="J95" s="1" t="s">
        <v>4</v>
      </c>
      <c r="K95" s="14">
        <v>26.3</v>
      </c>
      <c r="L95" s="1" t="s">
        <v>642</v>
      </c>
      <c r="M95" s="1" t="s">
        <v>6</v>
      </c>
      <c r="N95" s="6" t="s">
        <v>630</v>
      </c>
      <c r="O95" s="1" t="str" cm="1">
        <f t="array" ref="O95">_xlfn.IFS(K95&lt;RT補正用_IS!$C$3,"-",
AND(K95&gt;RT補正用_IS!$C$3,K95&lt;RT補正用_IS!$C$5),RT補正用_IS!$A$3,
AND(K95&gt;RT補正用_IS!$C$5,K95&lt;RT補正用_IS!$C$6),RT補正用_IS!$A$5,
AND(K95&gt;RT補正用_IS!$C$6,K95&lt;RT補正用_IS!$C$7),RT補正用_IS!$A$6,
AND(K95&gt;RT補正用_IS!$C$7,K95&lt;RT補正用_IS!$C$8),RT補正用_IS!$A$7,
AND(K95&gt;RT補正用_IS!$C$8,K95&lt;RT補正用_IS!$C$9),RT補正用_IS!$A$8,
AND(K95&gt;RT補正用_IS!$C$9,K95&lt;RT補正用_IS!$C$10),RT補正用_IS!$A$9,
AND(K95&gt;RT補正用_IS!$C$10,K95&lt;RT補正用_IS!$C$11),RT補正用_IS!$A$10,
K95&gt;RT補正用_IS!$C$11,RT補正用_IS!$A$11)</f>
        <v>13C6-DCMU</v>
      </c>
      <c r="P95" s="1" t="str" cm="1">
        <f t="array" ref="P95">_xlfn.IFS(O95="-",RT補正用_IS!$A$3, O95=RT補正用_IS!$A$3,RT補正用_IS!$A$5,O95=RT補正用_IS!$A$5,RT補正用_IS!$A$6,O95=RT補正用_IS!$A$6,RT補正用_IS!$A$7,O95=RT補正用_IS!$A$7,RT補正用_IS!$A$8,O95=RT補正用_IS!$A$8,RT補正用_IS!$A$9,O95=RT補正用_IS!$A$9,RT補正用_IS!$A$10,O95=RT補正用_IS!$A$10,RT補正用_IS!$A$11,O95=RT補正用_IS!$A$11,"-")</f>
        <v>Imazail-d5</v>
      </c>
      <c r="Q95" s="18" cm="1">
        <f t="array" ref="Q95">_xlfn.IFS(AND(O95&lt;&gt;"-",P95&lt;&gt;"-"),K95*AVERAGE(VLOOKUP(O95,テーブル3[],5,FALSE),VLOOKUP(P95,テーブル3[],5,FALSE)),AND(O95="-",P95&lt;&gt;"-"),K95*VLOOKUP(P95,テーブル3[],5,FALSE),AND(O95&lt;&gt;"-",P95="-"),K95*VLOOKUP(O95,テーブル3[],5,FALSE),AND(O95="-",P95="-"),VLOOKUP(C95,テーブル3[],4,FALSE))</f>
        <v>26.783953563067627</v>
      </c>
      <c r="R95" s="1"/>
    </row>
    <row r="96" spans="1:18" x14ac:dyDescent="0.2">
      <c r="A96" s="1">
        <v>233</v>
      </c>
      <c r="B96" s="1" t="b">
        <v>0</v>
      </c>
      <c r="C96" s="1" t="s">
        <v>407</v>
      </c>
      <c r="D96" s="1" t="s">
        <v>410</v>
      </c>
      <c r="E96" s="1" t="s">
        <v>409</v>
      </c>
      <c r="F96" s="1" t="s">
        <v>3</v>
      </c>
      <c r="G96" s="1">
        <v>159.14919</v>
      </c>
      <c r="H96" s="1">
        <v>57.069879999999998</v>
      </c>
      <c r="I96" s="1">
        <v>0.01</v>
      </c>
      <c r="J96" s="1" t="s">
        <v>4</v>
      </c>
      <c r="K96" s="14">
        <v>26.3</v>
      </c>
      <c r="L96" s="1" t="s">
        <v>642</v>
      </c>
      <c r="M96" s="1" t="s">
        <v>8</v>
      </c>
      <c r="N96" s="6" t="s">
        <v>630</v>
      </c>
      <c r="O96" s="1" t="str" cm="1">
        <f t="array" ref="O96">_xlfn.IFS(K96&lt;RT補正用_IS!$C$3,"-",
AND(K96&gt;RT補正用_IS!$C$3,K96&lt;RT補正用_IS!$C$5),RT補正用_IS!$A$3,
AND(K96&gt;RT補正用_IS!$C$5,K96&lt;RT補正用_IS!$C$6),RT補正用_IS!$A$5,
AND(K96&gt;RT補正用_IS!$C$6,K96&lt;RT補正用_IS!$C$7),RT補正用_IS!$A$6,
AND(K96&gt;RT補正用_IS!$C$7,K96&lt;RT補正用_IS!$C$8),RT補正用_IS!$A$7,
AND(K96&gt;RT補正用_IS!$C$8,K96&lt;RT補正用_IS!$C$9),RT補正用_IS!$A$8,
AND(K96&gt;RT補正用_IS!$C$9,K96&lt;RT補正用_IS!$C$10),RT補正用_IS!$A$9,
AND(K96&gt;RT補正用_IS!$C$10,K96&lt;RT補正用_IS!$C$11),RT補正用_IS!$A$10,
K96&gt;RT補正用_IS!$C$11,RT補正用_IS!$A$11)</f>
        <v>13C6-DCMU</v>
      </c>
      <c r="P96" s="1" t="str" cm="1">
        <f t="array" ref="P96">_xlfn.IFS(O96="-",RT補正用_IS!$A$3, O96=RT補正用_IS!$A$3,RT補正用_IS!$A$5,O96=RT補正用_IS!$A$5,RT補正用_IS!$A$6,O96=RT補正用_IS!$A$6,RT補正用_IS!$A$7,O96=RT補正用_IS!$A$7,RT補正用_IS!$A$8,O96=RT補正用_IS!$A$8,RT補正用_IS!$A$9,O96=RT補正用_IS!$A$9,RT補正用_IS!$A$10,O96=RT補正用_IS!$A$10,RT補正用_IS!$A$11,O96=RT補正用_IS!$A$11,"-")</f>
        <v>Imazail-d5</v>
      </c>
      <c r="Q96" s="18" cm="1">
        <f t="array" ref="Q96">_xlfn.IFS(AND(O96&lt;&gt;"-",P96&lt;&gt;"-"),K96*AVERAGE(VLOOKUP(O96,テーブル3[],5,FALSE),VLOOKUP(P96,テーブル3[],5,FALSE)),AND(O96="-",P96&lt;&gt;"-"),K96*VLOOKUP(P96,テーブル3[],5,FALSE),AND(O96&lt;&gt;"-",P96="-"),K96*VLOOKUP(O96,テーブル3[],5,FALSE),AND(O96="-",P96="-"),VLOOKUP(C96,テーブル3[],4,FALSE))</f>
        <v>26.783953563067627</v>
      </c>
      <c r="R96" s="1"/>
    </row>
    <row r="97" spans="1:18" x14ac:dyDescent="0.2">
      <c r="A97" s="1">
        <v>234</v>
      </c>
      <c r="B97" s="1" t="b">
        <v>0</v>
      </c>
      <c r="C97" s="1" t="s">
        <v>407</v>
      </c>
      <c r="D97" s="1" t="s">
        <v>411</v>
      </c>
      <c r="E97" s="1" t="s">
        <v>409</v>
      </c>
      <c r="F97" s="1" t="s">
        <v>3</v>
      </c>
      <c r="G97" s="1">
        <v>159.14919</v>
      </c>
      <c r="H97" s="1">
        <v>99.055289999999999</v>
      </c>
      <c r="I97" s="1">
        <v>0.01</v>
      </c>
      <c r="J97" s="1" t="s">
        <v>4</v>
      </c>
      <c r="K97" s="14">
        <v>26.3</v>
      </c>
      <c r="L97" s="1" t="s">
        <v>642</v>
      </c>
      <c r="M97" s="1" t="s">
        <v>8</v>
      </c>
      <c r="N97" s="6" t="s">
        <v>630</v>
      </c>
      <c r="O97" s="1" t="str" cm="1">
        <f t="array" ref="O97">_xlfn.IFS(K97&lt;RT補正用_IS!$C$3,"-",
AND(K97&gt;RT補正用_IS!$C$3,K97&lt;RT補正用_IS!$C$5),RT補正用_IS!$A$3,
AND(K97&gt;RT補正用_IS!$C$5,K97&lt;RT補正用_IS!$C$6),RT補正用_IS!$A$5,
AND(K97&gt;RT補正用_IS!$C$6,K97&lt;RT補正用_IS!$C$7),RT補正用_IS!$A$6,
AND(K97&gt;RT補正用_IS!$C$7,K97&lt;RT補正用_IS!$C$8),RT補正用_IS!$A$7,
AND(K97&gt;RT補正用_IS!$C$8,K97&lt;RT補正用_IS!$C$9),RT補正用_IS!$A$8,
AND(K97&gt;RT補正用_IS!$C$9,K97&lt;RT補正用_IS!$C$10),RT補正用_IS!$A$9,
AND(K97&gt;RT補正用_IS!$C$10,K97&lt;RT補正用_IS!$C$11),RT補正用_IS!$A$10,
K97&gt;RT補正用_IS!$C$11,RT補正用_IS!$A$11)</f>
        <v>13C6-DCMU</v>
      </c>
      <c r="P97" s="1" t="str" cm="1">
        <f t="array" ref="P97">_xlfn.IFS(O97="-",RT補正用_IS!$A$3, O97=RT補正用_IS!$A$3,RT補正用_IS!$A$5,O97=RT補正用_IS!$A$5,RT補正用_IS!$A$6,O97=RT補正用_IS!$A$6,RT補正用_IS!$A$7,O97=RT補正用_IS!$A$7,RT補正用_IS!$A$8,O97=RT補正用_IS!$A$8,RT補正用_IS!$A$9,O97=RT補正用_IS!$A$9,RT補正用_IS!$A$10,O97=RT補正用_IS!$A$10,RT補正用_IS!$A$11,O97=RT補正用_IS!$A$11,"-")</f>
        <v>Imazail-d5</v>
      </c>
      <c r="Q97" s="18" cm="1">
        <f t="array" ref="Q97">_xlfn.IFS(AND(O97&lt;&gt;"-",P97&lt;&gt;"-"),K97*AVERAGE(VLOOKUP(O97,テーブル3[],5,FALSE),VLOOKUP(P97,テーブル3[],5,FALSE)),AND(O97="-",P97&lt;&gt;"-"),K97*VLOOKUP(P97,テーブル3[],5,FALSE),AND(O97&lt;&gt;"-",P97="-"),K97*VLOOKUP(O97,テーブル3[],5,FALSE),AND(O97="-",P97="-"),VLOOKUP(C97,テーブル3[],4,FALSE))</f>
        <v>26.783953563067627</v>
      </c>
      <c r="R97" s="1"/>
    </row>
    <row r="98" spans="1:18" x14ac:dyDescent="0.2">
      <c r="A98" s="1">
        <v>199</v>
      </c>
      <c r="B98" s="1" t="b">
        <v>0</v>
      </c>
      <c r="C98" s="1" t="s">
        <v>354</v>
      </c>
      <c r="D98" s="1" t="s">
        <v>355</v>
      </c>
      <c r="E98" s="1" t="s">
        <v>356</v>
      </c>
      <c r="F98" s="1" t="s">
        <v>3</v>
      </c>
      <c r="G98" s="1">
        <v>161.11722</v>
      </c>
      <c r="H98" s="1"/>
      <c r="I98" s="1">
        <v>0.01</v>
      </c>
      <c r="J98" s="1" t="s">
        <v>4</v>
      </c>
      <c r="K98" s="14">
        <v>23</v>
      </c>
      <c r="L98" s="1" t="s">
        <v>54</v>
      </c>
      <c r="M98" s="1" t="s">
        <v>6</v>
      </c>
      <c r="N98" s="6" t="s">
        <v>630</v>
      </c>
      <c r="O98" s="1" t="str" cm="1">
        <f t="array" ref="O98">_xlfn.IFS(K98&lt;RT補正用_IS!$C$3,"-",
AND(K98&gt;RT補正用_IS!$C$3,K98&lt;RT補正用_IS!$C$5),RT補正用_IS!$A$3,
AND(K98&gt;RT補正用_IS!$C$5,K98&lt;RT補正用_IS!$C$6),RT補正用_IS!$A$5,
AND(K98&gt;RT補正用_IS!$C$6,K98&lt;RT補正用_IS!$C$7),RT補正用_IS!$A$6,
AND(K98&gt;RT補正用_IS!$C$7,K98&lt;RT補正用_IS!$C$8),RT補正用_IS!$A$7,
AND(K98&gt;RT補正用_IS!$C$8,K98&lt;RT補正用_IS!$C$9),RT補正用_IS!$A$8,
AND(K98&gt;RT補正用_IS!$C$9,K98&lt;RT補正用_IS!$C$10),RT補正用_IS!$A$9,
AND(K98&gt;RT補正用_IS!$C$10,K98&lt;RT補正用_IS!$C$11),RT補正用_IS!$A$10,
K98&gt;RT補正用_IS!$C$11,RT補正用_IS!$A$11)</f>
        <v>Carbendazim-d4</v>
      </c>
      <c r="P98" s="1" t="str" cm="1">
        <f t="array" ref="P98">_xlfn.IFS(O98="-",RT補正用_IS!$A$3, O98=RT補正用_IS!$A$3,RT補正用_IS!$A$5,O98=RT補正用_IS!$A$5,RT補正用_IS!$A$6,O98=RT補正用_IS!$A$6,RT補正用_IS!$A$7,O98=RT補正用_IS!$A$7,RT補正用_IS!$A$8,O98=RT補正用_IS!$A$8,RT補正用_IS!$A$9,O98=RT補正用_IS!$A$9,RT補正用_IS!$A$10,O98=RT補正用_IS!$A$10,RT補正用_IS!$A$11,O98=RT補正用_IS!$A$11,"-")</f>
        <v>Pirimicarb-d6</v>
      </c>
      <c r="Q98" s="18" cm="1">
        <f t="array" ref="Q98">_xlfn.IFS(AND(O98&lt;&gt;"-",P98&lt;&gt;"-"),K98*AVERAGE(VLOOKUP(O98,テーブル3[],5,FALSE),VLOOKUP(P98,テーブル3[],5,FALSE)),AND(O98="-",P98&lt;&gt;"-"),K98*VLOOKUP(P98,テーブル3[],5,FALSE),AND(O98&lt;&gt;"-",P98="-"),K98*VLOOKUP(O98,テーブル3[],5,FALSE),AND(O98="-",P98="-"),VLOOKUP(C98,テーブル3[],4,FALSE))</f>
        <v>23.551262480997867</v>
      </c>
      <c r="R98" s="1"/>
    </row>
    <row r="99" spans="1:18" x14ac:dyDescent="0.2">
      <c r="A99" s="1">
        <v>200</v>
      </c>
      <c r="B99" s="1" t="b">
        <v>0</v>
      </c>
      <c r="C99" s="1" t="s">
        <v>354</v>
      </c>
      <c r="D99" s="1" t="s">
        <v>357</v>
      </c>
      <c r="E99" s="1" t="s">
        <v>356</v>
      </c>
      <c r="F99" s="1" t="s">
        <v>3</v>
      </c>
      <c r="G99" s="1">
        <v>161.11722</v>
      </c>
      <c r="H99" s="1">
        <v>87.044060000000002</v>
      </c>
      <c r="I99" s="1">
        <v>0.01</v>
      </c>
      <c r="J99" s="1" t="s">
        <v>4</v>
      </c>
      <c r="K99" s="14">
        <v>23</v>
      </c>
      <c r="L99" s="1" t="s">
        <v>54</v>
      </c>
      <c r="M99" s="1" t="s">
        <v>8</v>
      </c>
      <c r="N99" s="6" t="s">
        <v>630</v>
      </c>
      <c r="O99" s="1" t="str" cm="1">
        <f t="array" ref="O99">_xlfn.IFS(K99&lt;RT補正用_IS!$C$3,"-",
AND(K99&gt;RT補正用_IS!$C$3,K99&lt;RT補正用_IS!$C$5),RT補正用_IS!$A$3,
AND(K99&gt;RT補正用_IS!$C$5,K99&lt;RT補正用_IS!$C$6),RT補正用_IS!$A$5,
AND(K99&gt;RT補正用_IS!$C$6,K99&lt;RT補正用_IS!$C$7),RT補正用_IS!$A$6,
AND(K99&gt;RT補正用_IS!$C$7,K99&lt;RT補正用_IS!$C$8),RT補正用_IS!$A$7,
AND(K99&gt;RT補正用_IS!$C$8,K99&lt;RT補正用_IS!$C$9),RT補正用_IS!$A$8,
AND(K99&gt;RT補正用_IS!$C$9,K99&lt;RT補正用_IS!$C$10),RT補正用_IS!$A$9,
AND(K99&gt;RT補正用_IS!$C$10,K99&lt;RT補正用_IS!$C$11),RT補正用_IS!$A$10,
K99&gt;RT補正用_IS!$C$11,RT補正用_IS!$A$11)</f>
        <v>Carbendazim-d4</v>
      </c>
      <c r="P99" s="1" t="str" cm="1">
        <f t="array" ref="P99">_xlfn.IFS(O99="-",RT補正用_IS!$A$3, O99=RT補正用_IS!$A$3,RT補正用_IS!$A$5,O99=RT補正用_IS!$A$5,RT補正用_IS!$A$6,O99=RT補正用_IS!$A$6,RT補正用_IS!$A$7,O99=RT補正用_IS!$A$7,RT補正用_IS!$A$8,O99=RT補正用_IS!$A$8,RT補正用_IS!$A$9,O99=RT補正用_IS!$A$9,RT補正用_IS!$A$10,O99=RT補正用_IS!$A$10,RT補正用_IS!$A$11,O99=RT補正用_IS!$A$11,"-")</f>
        <v>Pirimicarb-d6</v>
      </c>
      <c r="Q99" s="18" cm="1">
        <f t="array" ref="Q99">_xlfn.IFS(AND(O99&lt;&gt;"-",P99&lt;&gt;"-"),K99*AVERAGE(VLOOKUP(O99,テーブル3[],5,FALSE),VLOOKUP(P99,テーブル3[],5,FALSE)),AND(O99="-",P99&lt;&gt;"-"),K99*VLOOKUP(P99,テーブル3[],5,FALSE),AND(O99&lt;&gt;"-",P99="-"),K99*VLOOKUP(O99,テーブル3[],5,FALSE),AND(O99="-",P99="-"),VLOOKUP(C99,テーブル3[],4,FALSE))</f>
        <v>23.551262480997867</v>
      </c>
      <c r="R99" s="1"/>
    </row>
    <row r="100" spans="1:18" x14ac:dyDescent="0.2">
      <c r="A100" s="1">
        <v>201</v>
      </c>
      <c r="B100" s="1" t="b">
        <v>0</v>
      </c>
      <c r="C100" s="1" t="s">
        <v>354</v>
      </c>
      <c r="D100" s="1" t="s">
        <v>358</v>
      </c>
      <c r="E100" s="1" t="s">
        <v>356</v>
      </c>
      <c r="F100" s="1" t="s">
        <v>3</v>
      </c>
      <c r="G100" s="1">
        <v>161.11722</v>
      </c>
      <c r="H100" s="1">
        <v>57.069879999999998</v>
      </c>
      <c r="I100" s="1">
        <v>0.01</v>
      </c>
      <c r="J100" s="1" t="s">
        <v>4</v>
      </c>
      <c r="K100" s="14">
        <v>23</v>
      </c>
      <c r="L100" s="1" t="s">
        <v>54</v>
      </c>
      <c r="M100" s="1" t="s">
        <v>8</v>
      </c>
      <c r="N100" s="6" t="s">
        <v>630</v>
      </c>
      <c r="O100" s="1" t="str" cm="1">
        <f t="array" ref="O100">_xlfn.IFS(K100&lt;RT補正用_IS!$C$3,"-",
AND(K100&gt;RT補正用_IS!$C$3,K100&lt;RT補正用_IS!$C$5),RT補正用_IS!$A$3,
AND(K100&gt;RT補正用_IS!$C$5,K100&lt;RT補正用_IS!$C$6),RT補正用_IS!$A$5,
AND(K100&gt;RT補正用_IS!$C$6,K100&lt;RT補正用_IS!$C$7),RT補正用_IS!$A$6,
AND(K100&gt;RT補正用_IS!$C$7,K100&lt;RT補正用_IS!$C$8),RT補正用_IS!$A$7,
AND(K100&gt;RT補正用_IS!$C$8,K100&lt;RT補正用_IS!$C$9),RT補正用_IS!$A$8,
AND(K100&gt;RT補正用_IS!$C$9,K100&lt;RT補正用_IS!$C$10),RT補正用_IS!$A$9,
AND(K100&gt;RT補正用_IS!$C$10,K100&lt;RT補正用_IS!$C$11),RT補正用_IS!$A$10,
K100&gt;RT補正用_IS!$C$11,RT補正用_IS!$A$11)</f>
        <v>Carbendazim-d4</v>
      </c>
      <c r="P100" s="1" t="str" cm="1">
        <f t="array" ref="P100">_xlfn.IFS(O100="-",RT補正用_IS!$A$3, O100=RT補正用_IS!$A$3,RT補正用_IS!$A$5,O100=RT補正用_IS!$A$5,RT補正用_IS!$A$6,O100=RT補正用_IS!$A$6,RT補正用_IS!$A$7,O100=RT補正用_IS!$A$7,RT補正用_IS!$A$8,O100=RT補正用_IS!$A$8,RT補正用_IS!$A$9,O100=RT補正用_IS!$A$9,RT補正用_IS!$A$10,O100=RT補正用_IS!$A$10,RT補正用_IS!$A$11,O100=RT補正用_IS!$A$11,"-")</f>
        <v>Pirimicarb-d6</v>
      </c>
      <c r="Q100" s="18" cm="1">
        <f t="array" ref="Q100">_xlfn.IFS(AND(O100&lt;&gt;"-",P100&lt;&gt;"-"),K100*AVERAGE(VLOOKUP(O100,テーブル3[],5,FALSE),VLOOKUP(P100,テーブル3[],5,FALSE)),AND(O100="-",P100&lt;&gt;"-"),K100*VLOOKUP(P100,テーブル3[],5,FALSE),AND(O100&lt;&gt;"-",P100="-"),K100*VLOOKUP(O100,テーブル3[],5,FALSE),AND(O100="-",P100="-"),VLOOKUP(C100,テーブル3[],4,FALSE))</f>
        <v>23.551262480997867</v>
      </c>
      <c r="R100" s="1"/>
    </row>
    <row r="101" spans="1:18" x14ac:dyDescent="0.2">
      <c r="A101" s="1">
        <v>213</v>
      </c>
      <c r="B101" s="1" t="b">
        <v>1</v>
      </c>
      <c r="C101" s="1" t="s">
        <v>376</v>
      </c>
      <c r="D101" s="1" t="s">
        <v>5</v>
      </c>
      <c r="E101" s="1" t="s">
        <v>377</v>
      </c>
      <c r="F101" s="1" t="s">
        <v>3</v>
      </c>
      <c r="G101" s="1">
        <v>166.07240999999999</v>
      </c>
      <c r="H101" s="1"/>
      <c r="I101" s="1">
        <v>0.01</v>
      </c>
      <c r="J101" s="1" t="s">
        <v>4</v>
      </c>
      <c r="K101" s="14">
        <v>12.7</v>
      </c>
      <c r="L101" s="1"/>
      <c r="M101" s="1" t="s">
        <v>6</v>
      </c>
      <c r="N101" s="6" t="s">
        <v>630</v>
      </c>
      <c r="O101" s="11" t="s">
        <v>627</v>
      </c>
      <c r="P101" s="11" t="s">
        <v>627</v>
      </c>
      <c r="Q101" s="18" cm="1">
        <f t="array" ref="Q101">_xlfn.IFS(AND(O101&lt;&gt;"-",P101&lt;&gt;"-"),K101*AVERAGE(VLOOKUP(O101,テーブル3[],5,FALSE),VLOOKUP(P101,テーブル3[],5,FALSE)),AND(O101="-",P101&lt;&gt;"-"),K101*VLOOKUP(P101,テーブル3[],5,FALSE),AND(O101&lt;&gt;"-",P101="-"),K101*VLOOKUP(O101,テーブル3[],5,FALSE),AND(O101="-",P101="-"),VLOOKUP(C101,テーブル3[],4,FALSE))</f>
        <v>13.2</v>
      </c>
      <c r="R101" s="1"/>
    </row>
    <row r="102" spans="1:18" x14ac:dyDescent="0.2">
      <c r="A102" s="1">
        <v>226</v>
      </c>
      <c r="B102" s="1" t="b">
        <v>1</v>
      </c>
      <c r="C102" s="1" t="s">
        <v>376</v>
      </c>
      <c r="D102" s="1" t="s">
        <v>398</v>
      </c>
      <c r="E102" s="1" t="s">
        <v>377</v>
      </c>
      <c r="F102" s="1" t="s">
        <v>3</v>
      </c>
      <c r="G102" s="1">
        <v>166.07240999999999</v>
      </c>
      <c r="H102" s="1">
        <v>76.016499999999994</v>
      </c>
      <c r="I102" s="1">
        <v>0.01</v>
      </c>
      <c r="J102" s="1" t="s">
        <v>4</v>
      </c>
      <c r="K102" s="14">
        <v>12.7</v>
      </c>
      <c r="L102" s="1"/>
      <c r="M102" s="1" t="s">
        <v>8</v>
      </c>
      <c r="N102" s="6" t="s">
        <v>630</v>
      </c>
      <c r="O102" s="11" t="s">
        <v>627</v>
      </c>
      <c r="P102" s="11" t="s">
        <v>627</v>
      </c>
      <c r="Q102" s="18" cm="1">
        <f t="array" ref="Q102">_xlfn.IFS(AND(O102&lt;&gt;"-",P102&lt;&gt;"-"),K102*AVERAGE(VLOOKUP(O102,テーブル3[],5,FALSE),VLOOKUP(P102,テーブル3[],5,FALSE)),AND(O102="-",P102&lt;&gt;"-"),K102*VLOOKUP(P102,テーブル3[],5,FALSE),AND(O102&lt;&gt;"-",P102="-"),K102*VLOOKUP(O102,テーブル3[],5,FALSE),AND(O102="-",P102="-"),VLOOKUP(C102,テーブル3[],4,FALSE))</f>
        <v>13.2</v>
      </c>
      <c r="R102" s="1"/>
    </row>
    <row r="103" spans="1:18" x14ac:dyDescent="0.2">
      <c r="A103" s="1">
        <v>227</v>
      </c>
      <c r="B103" s="1" t="b">
        <v>1</v>
      </c>
      <c r="C103" s="1" t="s">
        <v>376</v>
      </c>
      <c r="D103" s="1" t="s">
        <v>399</v>
      </c>
      <c r="E103" s="1" t="s">
        <v>377</v>
      </c>
      <c r="F103" s="1" t="s">
        <v>3</v>
      </c>
      <c r="G103" s="1">
        <v>166.07240999999999</v>
      </c>
      <c r="H103" s="1">
        <v>91.040099999999995</v>
      </c>
      <c r="I103" s="1">
        <v>0.01</v>
      </c>
      <c r="J103" s="1" t="s">
        <v>4</v>
      </c>
      <c r="K103" s="14">
        <v>12.7</v>
      </c>
      <c r="L103" s="1"/>
      <c r="M103" s="1" t="s">
        <v>8</v>
      </c>
      <c r="N103" s="6" t="s">
        <v>630</v>
      </c>
      <c r="O103" s="11" t="s">
        <v>627</v>
      </c>
      <c r="P103" s="11" t="s">
        <v>627</v>
      </c>
      <c r="Q103" s="18" cm="1">
        <f t="array" ref="Q103">_xlfn.IFS(AND(O103&lt;&gt;"-",P103&lt;&gt;"-"),K103*AVERAGE(VLOOKUP(O103,テーブル3[],5,FALSE),VLOOKUP(P103,テーブル3[],5,FALSE)),AND(O103="-",P103&lt;&gt;"-"),K103*VLOOKUP(P103,テーブル3[],5,FALSE),AND(O103&lt;&gt;"-",P103="-"),K103*VLOOKUP(O103,テーブル3[],5,FALSE),AND(O103="-",P103="-"),VLOOKUP(C103,テーブル3[],4,FALSE))</f>
        <v>13.2</v>
      </c>
      <c r="R103" s="1"/>
    </row>
    <row r="104" spans="1:18" x14ac:dyDescent="0.2">
      <c r="A104" s="1">
        <v>276</v>
      </c>
      <c r="B104" s="1" t="b">
        <v>0</v>
      </c>
      <c r="C104" s="1" t="s">
        <v>474</v>
      </c>
      <c r="D104" s="1" t="s">
        <v>475</v>
      </c>
      <c r="E104" s="1" t="s">
        <v>476</v>
      </c>
      <c r="F104" s="1" t="s">
        <v>3</v>
      </c>
      <c r="G104" s="1">
        <v>167.07026999999999</v>
      </c>
      <c r="H104" s="1"/>
      <c r="I104" s="1">
        <v>0.01</v>
      </c>
      <c r="J104" s="1" t="s">
        <v>4</v>
      </c>
      <c r="K104" s="1">
        <v>9.56</v>
      </c>
      <c r="L104" s="1" t="s">
        <v>5</v>
      </c>
      <c r="M104" s="1" t="s">
        <v>6</v>
      </c>
      <c r="N104" s="6" t="s">
        <v>630</v>
      </c>
      <c r="O104" s="1" t="str" cm="1">
        <f t="array" ref="O104">_xlfn.IFS(K104&lt;RT補正用_IS!$C$3,"-",
AND(K104&gt;RT補正用_IS!$C$3,K104&lt;RT補正用_IS!$C$5),RT補正用_IS!$A$3,
AND(K104&gt;RT補正用_IS!$C$5,K104&lt;RT補正用_IS!$C$6),RT補正用_IS!$A$5,
AND(K104&gt;RT補正用_IS!$C$6,K104&lt;RT補正用_IS!$C$7),RT補正用_IS!$A$6,
AND(K104&gt;RT補正用_IS!$C$7,K104&lt;RT補正用_IS!$C$8),RT補正用_IS!$A$7,
AND(K104&gt;RT補正用_IS!$C$8,K104&lt;RT補正用_IS!$C$9),RT補正用_IS!$A$8,
AND(K104&gt;RT補正用_IS!$C$9,K104&lt;RT補正用_IS!$C$10),RT補正用_IS!$A$9,
AND(K104&gt;RT補正用_IS!$C$10,K104&lt;RT補正用_IS!$C$11),RT補正用_IS!$A$10,
K104&gt;RT補正用_IS!$C$11,RT補正用_IS!$A$11)</f>
        <v>Methamidophos-d6</v>
      </c>
      <c r="P104" s="1" t="str" cm="1">
        <f t="array" ref="P104">_xlfn.IFS(O104="-",RT補正用_IS!$A$3, O104=RT補正用_IS!$A$3,RT補正用_IS!$A$5,O104=RT補正用_IS!$A$5,RT補正用_IS!$A$6,O104=RT補正用_IS!$A$6,RT補正用_IS!$A$7,O104=RT補正用_IS!$A$7,RT補正用_IS!$A$8,O104=RT補正用_IS!$A$8,RT補正用_IS!$A$9,O104=RT補正用_IS!$A$9,RT補正用_IS!$A$10,O104=RT補正用_IS!$A$10,RT補正用_IS!$A$11,O104=RT補正用_IS!$A$11,"-")</f>
        <v>Methomyl-d3</v>
      </c>
      <c r="Q104" s="18" cm="1">
        <f t="array" ref="Q104">_xlfn.IFS(AND(O104&lt;&gt;"-",P104&lt;&gt;"-"),K104*AVERAGE(VLOOKUP(O104,テーブル3[],5,FALSE),VLOOKUP(P104,テーブル3[],5,FALSE)),AND(O104="-",P104&lt;&gt;"-"),K104*VLOOKUP(P104,テーブル3[],5,FALSE),AND(O104&lt;&gt;"-",P104="-"),K104*VLOOKUP(O104,テーブル3[],5,FALSE),AND(O104="-",P104="-"),VLOOKUP(C104,テーブル3[],4,FALSE))</f>
        <v>10.368968197157173</v>
      </c>
      <c r="R104" s="1"/>
    </row>
    <row r="105" spans="1:18" x14ac:dyDescent="0.2">
      <c r="A105" s="1">
        <v>277</v>
      </c>
      <c r="B105" s="1" t="b">
        <v>0</v>
      </c>
      <c r="C105" s="1" t="s">
        <v>474</v>
      </c>
      <c r="D105" s="1" t="s">
        <v>477</v>
      </c>
      <c r="E105" s="1" t="s">
        <v>476</v>
      </c>
      <c r="F105" s="1" t="s">
        <v>3</v>
      </c>
      <c r="G105" s="1">
        <v>167.07026999999999</v>
      </c>
      <c r="H105" s="1">
        <v>77.038579999999996</v>
      </c>
      <c r="I105" s="1">
        <v>0.01</v>
      </c>
      <c r="J105" s="1" t="s">
        <v>4</v>
      </c>
      <c r="K105" s="1">
        <v>9.56</v>
      </c>
      <c r="L105" s="1" t="s">
        <v>5</v>
      </c>
      <c r="M105" s="1" t="s">
        <v>8</v>
      </c>
      <c r="N105" s="6" t="s">
        <v>630</v>
      </c>
      <c r="O105" s="1" t="str" cm="1">
        <f t="array" ref="O105">_xlfn.IFS(K105&lt;RT補正用_IS!$C$3,"-",
AND(K105&gt;RT補正用_IS!$C$3,K105&lt;RT補正用_IS!$C$5),RT補正用_IS!$A$3,
AND(K105&gt;RT補正用_IS!$C$5,K105&lt;RT補正用_IS!$C$6),RT補正用_IS!$A$5,
AND(K105&gt;RT補正用_IS!$C$6,K105&lt;RT補正用_IS!$C$7),RT補正用_IS!$A$6,
AND(K105&gt;RT補正用_IS!$C$7,K105&lt;RT補正用_IS!$C$8),RT補正用_IS!$A$7,
AND(K105&gt;RT補正用_IS!$C$8,K105&lt;RT補正用_IS!$C$9),RT補正用_IS!$A$8,
AND(K105&gt;RT補正用_IS!$C$9,K105&lt;RT補正用_IS!$C$10),RT補正用_IS!$A$9,
AND(K105&gt;RT補正用_IS!$C$10,K105&lt;RT補正用_IS!$C$11),RT補正用_IS!$A$10,
K105&gt;RT補正用_IS!$C$11,RT補正用_IS!$A$11)</f>
        <v>Methamidophos-d6</v>
      </c>
      <c r="P105" s="1" t="str" cm="1">
        <f t="array" ref="P105">_xlfn.IFS(O105="-",RT補正用_IS!$A$3, O105=RT補正用_IS!$A$3,RT補正用_IS!$A$5,O105=RT補正用_IS!$A$5,RT補正用_IS!$A$6,O105=RT補正用_IS!$A$6,RT補正用_IS!$A$7,O105=RT補正用_IS!$A$7,RT補正用_IS!$A$8,O105=RT補正用_IS!$A$8,RT補正用_IS!$A$9,O105=RT補正用_IS!$A$9,RT補正用_IS!$A$10,O105=RT補正用_IS!$A$10,RT補正用_IS!$A$11,O105=RT補正用_IS!$A$11,"-")</f>
        <v>Methomyl-d3</v>
      </c>
      <c r="Q105" s="18" cm="1">
        <f t="array" ref="Q105">_xlfn.IFS(AND(O105&lt;&gt;"-",P105&lt;&gt;"-"),K105*AVERAGE(VLOOKUP(O105,テーブル3[],5,FALSE),VLOOKUP(P105,テーブル3[],5,FALSE)),AND(O105="-",P105&lt;&gt;"-"),K105*VLOOKUP(P105,テーブル3[],5,FALSE),AND(O105&lt;&gt;"-",P105="-"),K105*VLOOKUP(O105,テーブル3[],5,FALSE),AND(O105="-",P105="-"),VLOOKUP(C105,テーブル3[],4,FALSE))</f>
        <v>10.368968197157173</v>
      </c>
      <c r="R105" s="1"/>
    </row>
    <row r="106" spans="1:18" x14ac:dyDescent="0.2">
      <c r="A106" s="1">
        <v>278</v>
      </c>
      <c r="B106" s="1" t="b">
        <v>0</v>
      </c>
      <c r="C106" s="1" t="s">
        <v>474</v>
      </c>
      <c r="D106" s="1" t="s">
        <v>478</v>
      </c>
      <c r="E106" s="1" t="s">
        <v>476</v>
      </c>
      <c r="F106" s="1" t="s">
        <v>3</v>
      </c>
      <c r="G106" s="1">
        <v>167.07026999999999</v>
      </c>
      <c r="H106" s="1">
        <v>93.069879999999998</v>
      </c>
      <c r="I106" s="1">
        <v>0.01</v>
      </c>
      <c r="J106" s="1" t="s">
        <v>4</v>
      </c>
      <c r="K106" s="1">
        <v>9.56</v>
      </c>
      <c r="L106" s="1" t="s">
        <v>5</v>
      </c>
      <c r="M106" s="1" t="s">
        <v>8</v>
      </c>
      <c r="N106" s="6" t="s">
        <v>630</v>
      </c>
      <c r="O106" s="1" t="str" cm="1">
        <f t="array" ref="O106">_xlfn.IFS(K106&lt;RT補正用_IS!$C$3,"-",
AND(K106&gt;RT補正用_IS!$C$3,K106&lt;RT補正用_IS!$C$5),RT補正用_IS!$A$3,
AND(K106&gt;RT補正用_IS!$C$5,K106&lt;RT補正用_IS!$C$6),RT補正用_IS!$A$5,
AND(K106&gt;RT補正用_IS!$C$6,K106&lt;RT補正用_IS!$C$7),RT補正用_IS!$A$6,
AND(K106&gt;RT補正用_IS!$C$7,K106&lt;RT補正用_IS!$C$8),RT補正用_IS!$A$7,
AND(K106&gt;RT補正用_IS!$C$8,K106&lt;RT補正用_IS!$C$9),RT補正用_IS!$A$8,
AND(K106&gt;RT補正用_IS!$C$9,K106&lt;RT補正用_IS!$C$10),RT補正用_IS!$A$9,
AND(K106&gt;RT補正用_IS!$C$10,K106&lt;RT補正用_IS!$C$11),RT補正用_IS!$A$10,
K106&gt;RT補正用_IS!$C$11,RT補正用_IS!$A$11)</f>
        <v>Methamidophos-d6</v>
      </c>
      <c r="P106" s="1" t="str" cm="1">
        <f t="array" ref="P106">_xlfn.IFS(O106="-",RT補正用_IS!$A$3, O106=RT補正用_IS!$A$3,RT補正用_IS!$A$5,O106=RT補正用_IS!$A$5,RT補正用_IS!$A$6,O106=RT補正用_IS!$A$6,RT補正用_IS!$A$7,O106=RT補正用_IS!$A$7,RT補正用_IS!$A$8,O106=RT補正用_IS!$A$8,RT補正用_IS!$A$9,O106=RT補正用_IS!$A$9,RT補正用_IS!$A$10,O106=RT補正用_IS!$A$10,RT補正用_IS!$A$11,O106=RT補正用_IS!$A$11,"-")</f>
        <v>Methomyl-d3</v>
      </c>
      <c r="Q106" s="18" cm="1">
        <f t="array" ref="Q106">_xlfn.IFS(AND(O106&lt;&gt;"-",P106&lt;&gt;"-"),K106*AVERAGE(VLOOKUP(O106,テーブル3[],5,FALSE),VLOOKUP(P106,テーブル3[],5,FALSE)),AND(O106="-",P106&lt;&gt;"-"),K106*VLOOKUP(P106,テーブル3[],5,FALSE),AND(O106&lt;&gt;"-",P106="-"),K106*VLOOKUP(O106,テーブル3[],5,FALSE),AND(O106="-",P106="-"),VLOOKUP(C106,テーブル3[],4,FALSE))</f>
        <v>10.368968197157173</v>
      </c>
      <c r="R106" s="1"/>
    </row>
    <row r="107" spans="1:18" x14ac:dyDescent="0.2">
      <c r="A107" s="1">
        <v>42</v>
      </c>
      <c r="B107" s="1" t="b">
        <v>0</v>
      </c>
      <c r="C107" s="1" t="s">
        <v>87</v>
      </c>
      <c r="D107" s="1" t="s">
        <v>88</v>
      </c>
      <c r="E107" s="1" t="s">
        <v>89</v>
      </c>
      <c r="F107" s="1" t="s">
        <v>3</v>
      </c>
      <c r="G107" s="1">
        <v>170.09643</v>
      </c>
      <c r="H107" s="1"/>
      <c r="I107" s="1">
        <v>0.01</v>
      </c>
      <c r="J107" s="1" t="s">
        <v>4</v>
      </c>
      <c r="K107" s="14">
        <v>28.3</v>
      </c>
      <c r="L107" s="1" t="s">
        <v>25</v>
      </c>
      <c r="M107" s="1" t="s">
        <v>6</v>
      </c>
      <c r="N107" s="6" t="s">
        <v>630</v>
      </c>
      <c r="O107" s="1" t="str" cm="1">
        <f t="array" ref="O107">_xlfn.IFS(K107&lt;RT補正用_IS!$C$3,"-",
AND(K107&gt;RT補正用_IS!$C$3,K107&lt;RT補正用_IS!$C$5),RT補正用_IS!$A$3,
AND(K107&gt;RT補正用_IS!$C$5,K107&lt;RT補正用_IS!$C$6),RT補正用_IS!$A$5,
AND(K107&gt;RT補正用_IS!$C$6,K107&lt;RT補正用_IS!$C$7),RT補正用_IS!$A$6,
AND(K107&gt;RT補正用_IS!$C$7,K107&lt;RT補正用_IS!$C$8),RT補正用_IS!$A$7,
AND(K107&gt;RT補正用_IS!$C$8,K107&lt;RT補正用_IS!$C$9),RT補正用_IS!$A$8,
AND(K107&gt;RT補正用_IS!$C$9,K107&lt;RT補正用_IS!$C$10),RT補正用_IS!$A$9,
AND(K107&gt;RT補正用_IS!$C$10,K107&lt;RT補正用_IS!$C$11),RT補正用_IS!$A$10,
K107&gt;RT補正用_IS!$C$11,RT補正用_IS!$A$11)</f>
        <v>13C6-DCMU</v>
      </c>
      <c r="P107" s="1" t="str" cm="1">
        <f t="array" ref="P107">_xlfn.IFS(O107="-",RT補正用_IS!$A$3, O107=RT補正用_IS!$A$3,RT補正用_IS!$A$5,O107=RT補正用_IS!$A$5,RT補正用_IS!$A$6,O107=RT補正用_IS!$A$6,RT補正用_IS!$A$7,O107=RT補正用_IS!$A$7,RT補正用_IS!$A$8,O107=RT補正用_IS!$A$8,RT補正用_IS!$A$9,O107=RT補正用_IS!$A$9,RT補正用_IS!$A$10,O107=RT補正用_IS!$A$10,RT補正用_IS!$A$11,O107=RT補正用_IS!$A$11,"-")</f>
        <v>Imazail-d5</v>
      </c>
      <c r="Q107" s="18" cm="1">
        <f t="array" ref="Q107">_xlfn.IFS(AND(O107&lt;&gt;"-",P107&lt;&gt;"-"),K107*AVERAGE(VLOOKUP(O107,テーブル3[],5,FALSE),VLOOKUP(P107,テーブル3[],5,FALSE)),AND(O107="-",P107&lt;&gt;"-"),K107*VLOOKUP(P107,テーブル3[],5,FALSE),AND(O107&lt;&gt;"-",P107="-"),K107*VLOOKUP(O107,テーブル3[],5,FALSE),AND(O107="-",P107="-"),VLOOKUP(C107,テーブル3[],4,FALSE))</f>
        <v>28.820756115392161</v>
      </c>
      <c r="R107" s="1"/>
    </row>
    <row r="108" spans="1:18" x14ac:dyDescent="0.2">
      <c r="A108" s="1">
        <v>43</v>
      </c>
      <c r="B108" s="1" t="b">
        <v>0</v>
      </c>
      <c r="C108" s="1" t="s">
        <v>87</v>
      </c>
      <c r="D108" s="1" t="s">
        <v>90</v>
      </c>
      <c r="E108" s="1" t="s">
        <v>89</v>
      </c>
      <c r="F108" s="1" t="s">
        <v>3</v>
      </c>
      <c r="G108" s="1">
        <v>170.09643</v>
      </c>
      <c r="H108" s="1">
        <v>93.057299999999998</v>
      </c>
      <c r="I108" s="1">
        <v>0.01</v>
      </c>
      <c r="J108" s="1" t="s">
        <v>4</v>
      </c>
      <c r="K108" s="14">
        <v>28.3</v>
      </c>
      <c r="L108" s="1" t="s">
        <v>25</v>
      </c>
      <c r="M108" s="1" t="s">
        <v>8</v>
      </c>
      <c r="N108" s="6" t="s">
        <v>630</v>
      </c>
      <c r="O108" s="1" t="str" cm="1">
        <f t="array" ref="O108">_xlfn.IFS(K108&lt;RT補正用_IS!$C$3,"-",
AND(K108&gt;RT補正用_IS!$C$3,K108&lt;RT補正用_IS!$C$5),RT補正用_IS!$A$3,
AND(K108&gt;RT補正用_IS!$C$5,K108&lt;RT補正用_IS!$C$6),RT補正用_IS!$A$5,
AND(K108&gt;RT補正用_IS!$C$6,K108&lt;RT補正用_IS!$C$7),RT補正用_IS!$A$6,
AND(K108&gt;RT補正用_IS!$C$7,K108&lt;RT補正用_IS!$C$8),RT補正用_IS!$A$7,
AND(K108&gt;RT補正用_IS!$C$8,K108&lt;RT補正用_IS!$C$9),RT補正用_IS!$A$8,
AND(K108&gt;RT補正用_IS!$C$9,K108&lt;RT補正用_IS!$C$10),RT補正用_IS!$A$9,
AND(K108&gt;RT補正用_IS!$C$10,K108&lt;RT補正用_IS!$C$11),RT補正用_IS!$A$10,
K108&gt;RT補正用_IS!$C$11,RT補正用_IS!$A$11)</f>
        <v>13C6-DCMU</v>
      </c>
      <c r="P108" s="1" t="str" cm="1">
        <f t="array" ref="P108">_xlfn.IFS(O108="-",RT補正用_IS!$A$3, O108=RT補正用_IS!$A$3,RT補正用_IS!$A$5,O108=RT補正用_IS!$A$5,RT補正用_IS!$A$6,O108=RT補正用_IS!$A$6,RT補正用_IS!$A$7,O108=RT補正用_IS!$A$7,RT補正用_IS!$A$8,O108=RT補正用_IS!$A$8,RT補正用_IS!$A$9,O108=RT補正用_IS!$A$9,RT補正用_IS!$A$10,O108=RT補正用_IS!$A$10,RT補正用_IS!$A$11,O108=RT補正用_IS!$A$11,"-")</f>
        <v>Imazail-d5</v>
      </c>
      <c r="Q108" s="18" cm="1">
        <f t="array" ref="Q108">_xlfn.IFS(AND(O108&lt;&gt;"-",P108&lt;&gt;"-"),K108*AVERAGE(VLOOKUP(O108,テーブル3[],5,FALSE),VLOOKUP(P108,テーブル3[],5,FALSE)),AND(O108="-",P108&lt;&gt;"-"),K108*VLOOKUP(P108,テーブル3[],5,FALSE),AND(O108&lt;&gt;"-",P108="-"),K108*VLOOKUP(O108,テーブル3[],5,FALSE),AND(O108="-",P108="-"),VLOOKUP(C108,テーブル3[],4,FALSE))</f>
        <v>28.820756115392161</v>
      </c>
      <c r="R108" s="1"/>
    </row>
    <row r="109" spans="1:18" x14ac:dyDescent="0.2">
      <c r="A109" s="1">
        <v>44</v>
      </c>
      <c r="B109" s="1" t="b">
        <v>0</v>
      </c>
      <c r="C109" s="1" t="s">
        <v>87</v>
      </c>
      <c r="D109" s="1" t="s">
        <v>91</v>
      </c>
      <c r="E109" s="1" t="s">
        <v>89</v>
      </c>
      <c r="F109" s="1" t="s">
        <v>3</v>
      </c>
      <c r="G109" s="1">
        <v>170.09643</v>
      </c>
      <c r="H109" s="1">
        <v>170.09643</v>
      </c>
      <c r="I109" s="1">
        <v>0.01</v>
      </c>
      <c r="J109" s="1" t="s">
        <v>4</v>
      </c>
      <c r="K109" s="14">
        <v>28.3</v>
      </c>
      <c r="L109" s="1" t="s">
        <v>25</v>
      </c>
      <c r="M109" s="1" t="s">
        <v>8</v>
      </c>
      <c r="N109" s="6" t="s">
        <v>630</v>
      </c>
      <c r="O109" s="1" t="str" cm="1">
        <f t="array" ref="O109">_xlfn.IFS(K109&lt;RT補正用_IS!$C$3,"-",
AND(K109&gt;RT補正用_IS!$C$3,K109&lt;RT補正用_IS!$C$5),RT補正用_IS!$A$3,
AND(K109&gt;RT補正用_IS!$C$5,K109&lt;RT補正用_IS!$C$6),RT補正用_IS!$A$5,
AND(K109&gt;RT補正用_IS!$C$6,K109&lt;RT補正用_IS!$C$7),RT補正用_IS!$A$6,
AND(K109&gt;RT補正用_IS!$C$7,K109&lt;RT補正用_IS!$C$8),RT補正用_IS!$A$7,
AND(K109&gt;RT補正用_IS!$C$8,K109&lt;RT補正用_IS!$C$9),RT補正用_IS!$A$8,
AND(K109&gt;RT補正用_IS!$C$9,K109&lt;RT補正用_IS!$C$10),RT補正用_IS!$A$9,
AND(K109&gt;RT補正用_IS!$C$10,K109&lt;RT補正用_IS!$C$11),RT補正用_IS!$A$10,
K109&gt;RT補正用_IS!$C$11,RT補正用_IS!$A$11)</f>
        <v>13C6-DCMU</v>
      </c>
      <c r="P109" s="1" t="str" cm="1">
        <f t="array" ref="P109">_xlfn.IFS(O109="-",RT補正用_IS!$A$3, O109=RT補正用_IS!$A$3,RT補正用_IS!$A$5,O109=RT補正用_IS!$A$5,RT補正用_IS!$A$6,O109=RT補正用_IS!$A$6,RT補正用_IS!$A$7,O109=RT補正用_IS!$A$7,RT補正用_IS!$A$8,O109=RT補正用_IS!$A$8,RT補正用_IS!$A$9,O109=RT補正用_IS!$A$9,RT補正用_IS!$A$10,O109=RT補正用_IS!$A$10,RT補正用_IS!$A$11,O109=RT補正用_IS!$A$11,"-")</f>
        <v>Imazail-d5</v>
      </c>
      <c r="Q109" s="18" cm="1">
        <f t="array" ref="Q109">_xlfn.IFS(AND(O109&lt;&gt;"-",P109&lt;&gt;"-"),K109*AVERAGE(VLOOKUP(O109,テーブル3[],5,FALSE),VLOOKUP(P109,テーブル3[],5,FALSE)),AND(O109="-",P109&lt;&gt;"-"),K109*VLOOKUP(P109,テーブル3[],5,FALSE),AND(O109&lt;&gt;"-",P109="-"),K109*VLOOKUP(O109,テーブル3[],5,FALSE),AND(O109="-",P109="-"),VLOOKUP(C109,テーブル3[],4,FALSE))</f>
        <v>28.820756115392161</v>
      </c>
      <c r="R109" s="1"/>
    </row>
    <row r="110" spans="1:18" x14ac:dyDescent="0.2">
      <c r="A110" s="1">
        <v>288</v>
      </c>
      <c r="B110" s="1" t="b">
        <v>0</v>
      </c>
      <c r="C110" s="1" t="s">
        <v>494</v>
      </c>
      <c r="D110" s="1" t="s">
        <v>495</v>
      </c>
      <c r="E110" s="1" t="s">
        <v>496</v>
      </c>
      <c r="F110" s="1" t="s">
        <v>3</v>
      </c>
      <c r="G110" s="1">
        <v>179.12779</v>
      </c>
      <c r="H110" s="1"/>
      <c r="I110" s="1">
        <v>0.01</v>
      </c>
      <c r="J110" s="1" t="s">
        <v>4</v>
      </c>
      <c r="K110" s="14">
        <v>13.5</v>
      </c>
      <c r="L110" s="1" t="s">
        <v>5</v>
      </c>
      <c r="M110" s="1" t="s">
        <v>6</v>
      </c>
      <c r="N110" s="6" t="s">
        <v>630</v>
      </c>
      <c r="O110" s="1" t="str" cm="1">
        <f t="array" ref="O110">_xlfn.IFS(K110&lt;RT補正用_IS!$C$3,"-",
AND(K110&gt;RT補正用_IS!$C$3,K110&lt;RT補正用_IS!$C$5),RT補正用_IS!$A$3,
AND(K110&gt;RT補正用_IS!$C$5,K110&lt;RT補正用_IS!$C$6),RT補正用_IS!$A$5,
AND(K110&gt;RT補正用_IS!$C$6,K110&lt;RT補正用_IS!$C$7),RT補正用_IS!$A$6,
AND(K110&gt;RT補正用_IS!$C$7,K110&lt;RT補正用_IS!$C$8),RT補正用_IS!$A$7,
AND(K110&gt;RT補正用_IS!$C$8,K110&lt;RT補正用_IS!$C$9),RT補正用_IS!$A$8,
AND(K110&gt;RT補正用_IS!$C$9,K110&lt;RT補正用_IS!$C$10),RT補正用_IS!$A$9,
AND(K110&gt;RT補正用_IS!$C$10,K110&lt;RT補正用_IS!$C$11),RT補正用_IS!$A$10,
K110&gt;RT補正用_IS!$C$11,RT補正用_IS!$A$11)</f>
        <v>Methomyl-d3</v>
      </c>
      <c r="P110" s="1" t="str" cm="1">
        <f t="array" ref="P110">_xlfn.IFS(O110="-",RT補正用_IS!$A$3, O110=RT補正用_IS!$A$3,RT補正用_IS!$A$5,O110=RT補正用_IS!$A$5,RT補正用_IS!$A$6,O110=RT補正用_IS!$A$6,RT補正用_IS!$A$7,O110=RT補正用_IS!$A$7,RT補正用_IS!$A$8,O110=RT補正用_IS!$A$8,RT補正用_IS!$A$9,O110=RT補正用_IS!$A$9,RT補正用_IS!$A$10,O110=RT補正用_IS!$A$10,RT補正用_IS!$A$11,O110=RT補正用_IS!$A$11,"-")</f>
        <v>Imidacloprid-D4</v>
      </c>
      <c r="Q110" s="18" cm="1">
        <f t="array" ref="Q110">_xlfn.IFS(AND(O110&lt;&gt;"-",P110&lt;&gt;"-"),K110*AVERAGE(VLOOKUP(O110,テーブル3[],5,FALSE),VLOOKUP(P110,テーブル3[],5,FALSE)),AND(O110="-",P110&lt;&gt;"-"),K110*VLOOKUP(P110,テーブル3[],5,FALSE),AND(O110&lt;&gt;"-",P110="-"),K110*VLOOKUP(O110,テーブル3[],5,FALSE),AND(O110="-",P110="-"),VLOOKUP(C110,テーブル3[],4,FALSE))</f>
        <v>13.983954535666232</v>
      </c>
      <c r="R110" s="1"/>
    </row>
    <row r="111" spans="1:18" x14ac:dyDescent="0.2">
      <c r="A111" s="1">
        <v>289</v>
      </c>
      <c r="B111" s="1" t="b">
        <v>0</v>
      </c>
      <c r="C111" s="1" t="s">
        <v>494</v>
      </c>
      <c r="D111" s="1" t="s">
        <v>497</v>
      </c>
      <c r="E111" s="1" t="s">
        <v>496</v>
      </c>
      <c r="F111" s="1" t="s">
        <v>3</v>
      </c>
      <c r="G111" s="1">
        <v>179.12779</v>
      </c>
      <c r="H111" s="1">
        <v>59.049140000000001</v>
      </c>
      <c r="I111" s="1">
        <v>0.01</v>
      </c>
      <c r="J111" s="1" t="s">
        <v>4</v>
      </c>
      <c r="K111" s="14">
        <v>13.5</v>
      </c>
      <c r="L111" s="1" t="s">
        <v>5</v>
      </c>
      <c r="M111" s="1" t="s">
        <v>8</v>
      </c>
      <c r="N111" s="6" t="s">
        <v>630</v>
      </c>
      <c r="O111" s="1" t="str" cm="1">
        <f t="array" ref="O111">_xlfn.IFS(K111&lt;RT補正用_IS!$C$3,"-",
AND(K111&gt;RT補正用_IS!$C$3,K111&lt;RT補正用_IS!$C$5),RT補正用_IS!$A$3,
AND(K111&gt;RT補正用_IS!$C$5,K111&lt;RT補正用_IS!$C$6),RT補正用_IS!$A$5,
AND(K111&gt;RT補正用_IS!$C$6,K111&lt;RT補正用_IS!$C$7),RT補正用_IS!$A$6,
AND(K111&gt;RT補正用_IS!$C$7,K111&lt;RT補正用_IS!$C$8),RT補正用_IS!$A$7,
AND(K111&gt;RT補正用_IS!$C$8,K111&lt;RT補正用_IS!$C$9),RT補正用_IS!$A$8,
AND(K111&gt;RT補正用_IS!$C$9,K111&lt;RT補正用_IS!$C$10),RT補正用_IS!$A$9,
AND(K111&gt;RT補正用_IS!$C$10,K111&lt;RT補正用_IS!$C$11),RT補正用_IS!$A$10,
K111&gt;RT補正用_IS!$C$11,RT補正用_IS!$A$11)</f>
        <v>Methomyl-d3</v>
      </c>
      <c r="P111" s="1" t="str" cm="1">
        <f t="array" ref="P111">_xlfn.IFS(O111="-",RT補正用_IS!$A$3, O111=RT補正用_IS!$A$3,RT補正用_IS!$A$5,O111=RT補正用_IS!$A$5,RT補正用_IS!$A$6,O111=RT補正用_IS!$A$6,RT補正用_IS!$A$7,O111=RT補正用_IS!$A$7,RT補正用_IS!$A$8,O111=RT補正用_IS!$A$8,RT補正用_IS!$A$9,O111=RT補正用_IS!$A$9,RT補正用_IS!$A$10,O111=RT補正用_IS!$A$10,RT補正用_IS!$A$11,O111=RT補正用_IS!$A$11,"-")</f>
        <v>Imidacloprid-D4</v>
      </c>
      <c r="Q111" s="18" cm="1">
        <f t="array" ref="Q111">_xlfn.IFS(AND(O111&lt;&gt;"-",P111&lt;&gt;"-"),K111*AVERAGE(VLOOKUP(O111,テーブル3[],5,FALSE),VLOOKUP(P111,テーブル3[],5,FALSE)),AND(O111="-",P111&lt;&gt;"-"),K111*VLOOKUP(P111,テーブル3[],5,FALSE),AND(O111&lt;&gt;"-",P111="-"),K111*VLOOKUP(O111,テーブル3[],5,FALSE),AND(O111="-",P111="-"),VLOOKUP(C111,テーブル3[],4,FALSE))</f>
        <v>13.983954535666232</v>
      </c>
      <c r="R111" s="1"/>
    </row>
    <row r="112" spans="1:18" x14ac:dyDescent="0.2">
      <c r="A112" s="1">
        <v>290</v>
      </c>
      <c r="B112" s="1" t="b">
        <v>0</v>
      </c>
      <c r="C112" s="1" t="s">
        <v>494</v>
      </c>
      <c r="D112" s="1" t="s">
        <v>498</v>
      </c>
      <c r="E112" s="1" t="s">
        <v>496</v>
      </c>
      <c r="F112" s="1" t="s">
        <v>3</v>
      </c>
      <c r="G112" s="1">
        <v>179.12779</v>
      </c>
      <c r="H112" s="1">
        <v>103.07536</v>
      </c>
      <c r="I112" s="1">
        <v>0.01</v>
      </c>
      <c r="J112" s="1" t="s">
        <v>4</v>
      </c>
      <c r="K112" s="14">
        <v>13.5</v>
      </c>
      <c r="L112" s="1" t="s">
        <v>5</v>
      </c>
      <c r="M112" s="1" t="s">
        <v>8</v>
      </c>
      <c r="N112" s="6" t="s">
        <v>630</v>
      </c>
      <c r="O112" s="1" t="str" cm="1">
        <f t="array" ref="O112">_xlfn.IFS(K112&lt;RT補正用_IS!$C$3,"-",
AND(K112&gt;RT補正用_IS!$C$3,K112&lt;RT補正用_IS!$C$5),RT補正用_IS!$A$3,
AND(K112&gt;RT補正用_IS!$C$5,K112&lt;RT補正用_IS!$C$6),RT補正用_IS!$A$5,
AND(K112&gt;RT補正用_IS!$C$6,K112&lt;RT補正用_IS!$C$7),RT補正用_IS!$A$6,
AND(K112&gt;RT補正用_IS!$C$7,K112&lt;RT補正用_IS!$C$8),RT補正用_IS!$A$7,
AND(K112&gt;RT補正用_IS!$C$8,K112&lt;RT補正用_IS!$C$9),RT補正用_IS!$A$8,
AND(K112&gt;RT補正用_IS!$C$9,K112&lt;RT補正用_IS!$C$10),RT補正用_IS!$A$9,
AND(K112&gt;RT補正用_IS!$C$10,K112&lt;RT補正用_IS!$C$11),RT補正用_IS!$A$10,
K112&gt;RT補正用_IS!$C$11,RT補正用_IS!$A$11)</f>
        <v>Methomyl-d3</v>
      </c>
      <c r="P112" s="1" t="str" cm="1">
        <f t="array" ref="P112">_xlfn.IFS(O112="-",RT補正用_IS!$A$3, O112=RT補正用_IS!$A$3,RT補正用_IS!$A$5,O112=RT補正用_IS!$A$5,RT補正用_IS!$A$6,O112=RT補正用_IS!$A$6,RT補正用_IS!$A$7,O112=RT補正用_IS!$A$7,RT補正用_IS!$A$8,O112=RT補正用_IS!$A$8,RT補正用_IS!$A$9,O112=RT補正用_IS!$A$9,RT補正用_IS!$A$10,O112=RT補正用_IS!$A$10,RT補正用_IS!$A$11,O112=RT補正用_IS!$A$11,"-")</f>
        <v>Imidacloprid-D4</v>
      </c>
      <c r="Q112" s="18" cm="1">
        <f t="array" ref="Q112">_xlfn.IFS(AND(O112&lt;&gt;"-",P112&lt;&gt;"-"),K112*AVERAGE(VLOOKUP(O112,テーブル3[],5,FALSE),VLOOKUP(P112,テーブル3[],5,FALSE)),AND(O112="-",P112&lt;&gt;"-"),K112*VLOOKUP(P112,テーブル3[],5,FALSE),AND(O112&lt;&gt;"-",P112="-"),K112*VLOOKUP(O112,テーブル3[],5,FALSE),AND(O112="-",P112="-"),VLOOKUP(C112,テーブル3[],4,FALSE))</f>
        <v>13.983954535666232</v>
      </c>
      <c r="R112" s="1"/>
    </row>
    <row r="113" spans="1:18" x14ac:dyDescent="0.2">
      <c r="A113" s="1">
        <v>279</v>
      </c>
      <c r="B113" s="1" t="b">
        <v>0</v>
      </c>
      <c r="C113" s="1" t="s">
        <v>479</v>
      </c>
      <c r="D113" s="1" t="s">
        <v>480</v>
      </c>
      <c r="E113" s="1" t="s">
        <v>481</v>
      </c>
      <c r="F113" s="1" t="s">
        <v>3</v>
      </c>
      <c r="G113" s="1">
        <v>182.01264</v>
      </c>
      <c r="H113" s="1"/>
      <c r="I113" s="1">
        <v>0.01</v>
      </c>
      <c r="J113" s="1" t="s">
        <v>4</v>
      </c>
      <c r="K113" s="14">
        <v>23</v>
      </c>
      <c r="L113" s="1" t="s">
        <v>54</v>
      </c>
      <c r="M113" s="1" t="s">
        <v>6</v>
      </c>
      <c r="N113" s="6" t="s">
        <v>630</v>
      </c>
      <c r="O113" s="1" t="str" cm="1">
        <f t="array" ref="O113">_xlfn.IFS(K113&lt;RT補正用_IS!$C$3,"-",
AND(K113&gt;RT補正用_IS!$C$3,K113&lt;RT補正用_IS!$C$5),RT補正用_IS!$A$3,
AND(K113&gt;RT補正用_IS!$C$5,K113&lt;RT補正用_IS!$C$6),RT補正用_IS!$A$5,
AND(K113&gt;RT補正用_IS!$C$6,K113&lt;RT補正用_IS!$C$7),RT補正用_IS!$A$6,
AND(K113&gt;RT補正用_IS!$C$7,K113&lt;RT補正用_IS!$C$8),RT補正用_IS!$A$7,
AND(K113&gt;RT補正用_IS!$C$8,K113&lt;RT補正用_IS!$C$9),RT補正用_IS!$A$8,
AND(K113&gt;RT補正用_IS!$C$9,K113&lt;RT補正用_IS!$C$10),RT補正用_IS!$A$9,
AND(K113&gt;RT補正用_IS!$C$10,K113&lt;RT補正用_IS!$C$11),RT補正用_IS!$A$10,
K113&gt;RT補正用_IS!$C$11,RT補正用_IS!$A$11)</f>
        <v>Carbendazim-d4</v>
      </c>
      <c r="P113" s="1" t="str" cm="1">
        <f t="array" ref="P113">_xlfn.IFS(O113="-",RT補正用_IS!$A$3, O113=RT補正用_IS!$A$3,RT補正用_IS!$A$5,O113=RT補正用_IS!$A$5,RT補正用_IS!$A$6,O113=RT補正用_IS!$A$6,RT補正用_IS!$A$7,O113=RT補正用_IS!$A$7,RT補正用_IS!$A$8,O113=RT補正用_IS!$A$8,RT補正用_IS!$A$9,O113=RT補正用_IS!$A$9,RT補正用_IS!$A$10,O113=RT補正用_IS!$A$10,RT補正用_IS!$A$11,O113=RT補正用_IS!$A$11,"-")</f>
        <v>Pirimicarb-d6</v>
      </c>
      <c r="Q113" s="18" cm="1">
        <f t="array" ref="Q113">_xlfn.IFS(AND(O113&lt;&gt;"-",P113&lt;&gt;"-"),K113*AVERAGE(VLOOKUP(O113,テーブル3[],5,FALSE),VLOOKUP(P113,テーブル3[],5,FALSE)),AND(O113="-",P113&lt;&gt;"-"),K113*VLOOKUP(P113,テーブル3[],5,FALSE),AND(O113&lt;&gt;"-",P113="-"),K113*VLOOKUP(O113,テーブル3[],5,FALSE),AND(O113="-",P113="-"),VLOOKUP(C113,テーブル3[],4,FALSE))</f>
        <v>23.551262480997867</v>
      </c>
      <c r="R113" s="1"/>
    </row>
    <row r="114" spans="1:18" x14ac:dyDescent="0.2">
      <c r="A114" s="1">
        <v>280</v>
      </c>
      <c r="B114" s="1" t="b">
        <v>0</v>
      </c>
      <c r="C114" s="1" t="s">
        <v>479</v>
      </c>
      <c r="D114" s="1" t="s">
        <v>482</v>
      </c>
      <c r="E114" s="1" t="s">
        <v>481</v>
      </c>
      <c r="F114" s="1" t="s">
        <v>3</v>
      </c>
      <c r="G114" s="1">
        <v>182.01264</v>
      </c>
      <c r="H114" s="1">
        <v>73.010649999999998</v>
      </c>
      <c r="I114" s="1">
        <v>0.01</v>
      </c>
      <c r="J114" s="1" t="s">
        <v>4</v>
      </c>
      <c r="K114" s="14">
        <v>23</v>
      </c>
      <c r="L114" s="1" t="s">
        <v>54</v>
      </c>
      <c r="M114" s="1" t="s">
        <v>8</v>
      </c>
      <c r="N114" s="6" t="s">
        <v>630</v>
      </c>
      <c r="O114" s="1" t="str" cm="1">
        <f t="array" ref="O114">_xlfn.IFS(K114&lt;RT補正用_IS!$C$3,"-",
AND(K114&gt;RT補正用_IS!$C$3,K114&lt;RT補正用_IS!$C$5),RT補正用_IS!$A$3,
AND(K114&gt;RT補正用_IS!$C$5,K114&lt;RT補正用_IS!$C$6),RT補正用_IS!$A$5,
AND(K114&gt;RT補正用_IS!$C$6,K114&lt;RT補正用_IS!$C$7),RT補正用_IS!$A$6,
AND(K114&gt;RT補正用_IS!$C$7,K114&lt;RT補正用_IS!$C$8),RT補正用_IS!$A$7,
AND(K114&gt;RT補正用_IS!$C$8,K114&lt;RT補正用_IS!$C$9),RT補正用_IS!$A$8,
AND(K114&gt;RT補正用_IS!$C$9,K114&lt;RT補正用_IS!$C$10),RT補正用_IS!$A$9,
AND(K114&gt;RT補正用_IS!$C$10,K114&lt;RT補正用_IS!$C$11),RT補正用_IS!$A$10,
K114&gt;RT補正用_IS!$C$11,RT補正用_IS!$A$11)</f>
        <v>Carbendazim-d4</v>
      </c>
      <c r="P114" s="1" t="str" cm="1">
        <f t="array" ref="P114">_xlfn.IFS(O114="-",RT補正用_IS!$A$3, O114=RT補正用_IS!$A$3,RT補正用_IS!$A$5,O114=RT補正用_IS!$A$5,RT補正用_IS!$A$6,O114=RT補正用_IS!$A$6,RT補正用_IS!$A$7,O114=RT補正用_IS!$A$7,RT補正用_IS!$A$8,O114=RT補正用_IS!$A$8,RT補正用_IS!$A$9,O114=RT補正用_IS!$A$9,RT補正用_IS!$A$10,O114=RT補正用_IS!$A$10,RT補正用_IS!$A$11,O114=RT補正用_IS!$A$11,"-")</f>
        <v>Pirimicarb-d6</v>
      </c>
      <c r="Q114" s="18" cm="1">
        <f t="array" ref="Q114">_xlfn.IFS(AND(O114&lt;&gt;"-",P114&lt;&gt;"-"),K114*AVERAGE(VLOOKUP(O114,テーブル3[],5,FALSE),VLOOKUP(P114,テーブル3[],5,FALSE)),AND(O114="-",P114&lt;&gt;"-"),K114*VLOOKUP(P114,テーブル3[],5,FALSE),AND(O114&lt;&gt;"-",P114="-"),K114*VLOOKUP(O114,テーブル3[],5,FALSE),AND(O114="-",P114="-"),VLOOKUP(C114,テーブル3[],4,FALSE))</f>
        <v>23.551262480997867</v>
      </c>
      <c r="R114" s="1"/>
    </row>
    <row r="115" spans="1:18" x14ac:dyDescent="0.2">
      <c r="A115" s="1">
        <v>281</v>
      </c>
      <c r="B115" s="1" t="b">
        <v>0</v>
      </c>
      <c r="C115" s="1" t="s">
        <v>479</v>
      </c>
      <c r="D115" s="1" t="s">
        <v>483</v>
      </c>
      <c r="E115" s="1" t="s">
        <v>481</v>
      </c>
      <c r="F115" s="1" t="s">
        <v>3</v>
      </c>
      <c r="G115" s="1">
        <v>182.01264</v>
      </c>
      <c r="H115" s="1">
        <v>136.95479</v>
      </c>
      <c r="I115" s="1">
        <v>0.01</v>
      </c>
      <c r="J115" s="1" t="s">
        <v>4</v>
      </c>
      <c r="K115" s="14">
        <v>23</v>
      </c>
      <c r="L115" s="1" t="s">
        <v>54</v>
      </c>
      <c r="M115" s="1" t="s">
        <v>8</v>
      </c>
      <c r="N115" s="6" t="s">
        <v>630</v>
      </c>
      <c r="O115" s="1" t="str" cm="1">
        <f t="array" ref="O115">_xlfn.IFS(K115&lt;RT補正用_IS!$C$3,"-",
AND(K115&gt;RT補正用_IS!$C$3,K115&lt;RT補正用_IS!$C$5),RT補正用_IS!$A$3,
AND(K115&gt;RT補正用_IS!$C$5,K115&lt;RT補正用_IS!$C$6),RT補正用_IS!$A$5,
AND(K115&gt;RT補正用_IS!$C$6,K115&lt;RT補正用_IS!$C$7),RT補正用_IS!$A$6,
AND(K115&gt;RT補正用_IS!$C$7,K115&lt;RT補正用_IS!$C$8),RT補正用_IS!$A$7,
AND(K115&gt;RT補正用_IS!$C$8,K115&lt;RT補正用_IS!$C$9),RT補正用_IS!$A$8,
AND(K115&gt;RT補正用_IS!$C$9,K115&lt;RT補正用_IS!$C$10),RT補正用_IS!$A$9,
AND(K115&gt;RT補正用_IS!$C$10,K115&lt;RT補正用_IS!$C$11),RT補正用_IS!$A$10,
K115&gt;RT補正用_IS!$C$11,RT補正用_IS!$A$11)</f>
        <v>Carbendazim-d4</v>
      </c>
      <c r="P115" s="1" t="str" cm="1">
        <f t="array" ref="P115">_xlfn.IFS(O115="-",RT補正用_IS!$A$3, O115=RT補正用_IS!$A$3,RT補正用_IS!$A$5,O115=RT補正用_IS!$A$5,RT補正用_IS!$A$6,O115=RT補正用_IS!$A$6,RT補正用_IS!$A$7,O115=RT補正用_IS!$A$7,RT補正用_IS!$A$8,O115=RT補正用_IS!$A$8,RT補正用_IS!$A$9,O115=RT補正用_IS!$A$9,RT補正用_IS!$A$10,O115=RT補正用_IS!$A$10,RT補正用_IS!$A$11,O115=RT補正用_IS!$A$11,"-")</f>
        <v>Pirimicarb-d6</v>
      </c>
      <c r="Q115" s="18" cm="1">
        <f t="array" ref="Q115">_xlfn.IFS(AND(O115&lt;&gt;"-",P115&lt;&gt;"-"),K115*AVERAGE(VLOOKUP(O115,テーブル3[],5,FALSE),VLOOKUP(P115,テーブル3[],5,FALSE)),AND(O115="-",P115&lt;&gt;"-"),K115*VLOOKUP(P115,テーブル3[],5,FALSE),AND(O115&lt;&gt;"-",P115="-"),K115*VLOOKUP(O115,テーブル3[],5,FALSE),AND(O115="-",P115="-"),VLOOKUP(C115,テーブル3[],4,FALSE))</f>
        <v>23.551262480997867</v>
      </c>
      <c r="R115" s="1"/>
    </row>
    <row r="116" spans="1:18" x14ac:dyDescent="0.2">
      <c r="A116" s="1">
        <v>36</v>
      </c>
      <c r="B116" s="1" t="b">
        <v>0</v>
      </c>
      <c r="C116" s="1" t="s">
        <v>77</v>
      </c>
      <c r="D116" s="1" t="s">
        <v>78</v>
      </c>
      <c r="E116" s="1" t="s">
        <v>79</v>
      </c>
      <c r="F116" s="1" t="s">
        <v>3</v>
      </c>
      <c r="G116" s="1">
        <v>182.19032999999999</v>
      </c>
      <c r="H116" s="1"/>
      <c r="I116" s="1">
        <v>0.01</v>
      </c>
      <c r="J116" s="1" t="s">
        <v>4</v>
      </c>
      <c r="K116" s="14">
        <v>18.5</v>
      </c>
      <c r="L116" s="1" t="s">
        <v>48</v>
      </c>
      <c r="M116" s="1" t="s">
        <v>6</v>
      </c>
      <c r="N116" s="6" t="s">
        <v>630</v>
      </c>
      <c r="O116" s="1" t="str" cm="1">
        <f t="array" ref="O116">_xlfn.IFS(K116&lt;RT補正用_IS!$C$3,"-",
AND(K116&gt;RT補正用_IS!$C$3,K116&lt;RT補正用_IS!$C$5),RT補正用_IS!$A$3,
AND(K116&gt;RT補正用_IS!$C$5,K116&lt;RT補正用_IS!$C$6),RT補正用_IS!$A$5,
AND(K116&gt;RT補正用_IS!$C$6,K116&lt;RT補正用_IS!$C$7),RT補正用_IS!$A$6,
AND(K116&gt;RT補正用_IS!$C$7,K116&lt;RT補正用_IS!$C$8),RT補正用_IS!$A$7,
AND(K116&gt;RT補正用_IS!$C$8,K116&lt;RT補正用_IS!$C$9),RT補正用_IS!$A$8,
AND(K116&gt;RT補正用_IS!$C$9,K116&lt;RT補正用_IS!$C$10),RT補正用_IS!$A$9,
AND(K116&gt;RT補正用_IS!$C$10,K116&lt;RT補正用_IS!$C$11),RT補正用_IS!$A$10,
K116&gt;RT補正用_IS!$C$11,RT補正用_IS!$A$11)</f>
        <v>Carbendazim-d4</v>
      </c>
      <c r="P116" s="1" t="str" cm="1">
        <f t="array" ref="P116">_xlfn.IFS(O116="-",RT補正用_IS!$A$3, O116=RT補正用_IS!$A$3,RT補正用_IS!$A$5,O116=RT補正用_IS!$A$5,RT補正用_IS!$A$6,O116=RT補正用_IS!$A$6,RT補正用_IS!$A$7,O116=RT補正用_IS!$A$7,RT補正用_IS!$A$8,O116=RT補正用_IS!$A$8,RT補正用_IS!$A$9,O116=RT補正用_IS!$A$9,RT補正用_IS!$A$10,O116=RT補正用_IS!$A$10,RT補正用_IS!$A$11,O116=RT補正用_IS!$A$11,"-")</f>
        <v>Pirimicarb-d6</v>
      </c>
      <c r="Q116" s="18" cm="1">
        <f t="array" ref="Q116">_xlfn.IFS(AND(O116&lt;&gt;"-",P116&lt;&gt;"-"),K116*AVERAGE(VLOOKUP(O116,テーブル3[],5,FALSE),VLOOKUP(P116,テーブル3[],5,FALSE)),AND(O116="-",P116&lt;&gt;"-"),K116*VLOOKUP(P116,テーブル3[],5,FALSE),AND(O116&lt;&gt;"-",P116="-"),K116*VLOOKUP(O116,テーブル3[],5,FALSE),AND(O116="-",P116="-"),VLOOKUP(C116,テーブル3[],4,FALSE))</f>
        <v>18.943406778193935</v>
      </c>
      <c r="R116" s="1"/>
    </row>
    <row r="117" spans="1:18" x14ac:dyDescent="0.2">
      <c r="A117" s="1">
        <v>37</v>
      </c>
      <c r="B117" s="1" t="b">
        <v>0</v>
      </c>
      <c r="C117" s="1" t="s">
        <v>77</v>
      </c>
      <c r="D117" s="1" t="s">
        <v>80</v>
      </c>
      <c r="E117" s="1" t="s">
        <v>79</v>
      </c>
      <c r="F117" s="1" t="s">
        <v>3</v>
      </c>
      <c r="G117" s="1">
        <v>182.19032999999999</v>
      </c>
      <c r="H117" s="1">
        <v>55.054229999999997</v>
      </c>
      <c r="I117" s="1">
        <v>0.01</v>
      </c>
      <c r="J117" s="1" t="s">
        <v>4</v>
      </c>
      <c r="K117" s="14">
        <v>18.5</v>
      </c>
      <c r="L117" s="1" t="s">
        <v>48</v>
      </c>
      <c r="M117" s="1" t="s">
        <v>8</v>
      </c>
      <c r="N117" s="6" t="s">
        <v>630</v>
      </c>
      <c r="O117" s="1" t="str" cm="1">
        <f t="array" ref="O117">_xlfn.IFS(K117&lt;RT補正用_IS!$C$3,"-",
AND(K117&gt;RT補正用_IS!$C$3,K117&lt;RT補正用_IS!$C$5),RT補正用_IS!$A$3,
AND(K117&gt;RT補正用_IS!$C$5,K117&lt;RT補正用_IS!$C$6),RT補正用_IS!$A$5,
AND(K117&gt;RT補正用_IS!$C$6,K117&lt;RT補正用_IS!$C$7),RT補正用_IS!$A$6,
AND(K117&gt;RT補正用_IS!$C$7,K117&lt;RT補正用_IS!$C$8),RT補正用_IS!$A$7,
AND(K117&gt;RT補正用_IS!$C$8,K117&lt;RT補正用_IS!$C$9),RT補正用_IS!$A$8,
AND(K117&gt;RT補正用_IS!$C$9,K117&lt;RT補正用_IS!$C$10),RT補正用_IS!$A$9,
AND(K117&gt;RT補正用_IS!$C$10,K117&lt;RT補正用_IS!$C$11),RT補正用_IS!$A$10,
K117&gt;RT補正用_IS!$C$11,RT補正用_IS!$A$11)</f>
        <v>Carbendazim-d4</v>
      </c>
      <c r="P117" s="1" t="str" cm="1">
        <f t="array" ref="P117">_xlfn.IFS(O117="-",RT補正用_IS!$A$3, O117=RT補正用_IS!$A$3,RT補正用_IS!$A$5,O117=RT補正用_IS!$A$5,RT補正用_IS!$A$6,O117=RT補正用_IS!$A$6,RT補正用_IS!$A$7,O117=RT補正用_IS!$A$7,RT補正用_IS!$A$8,O117=RT補正用_IS!$A$8,RT補正用_IS!$A$9,O117=RT補正用_IS!$A$9,RT補正用_IS!$A$10,O117=RT補正用_IS!$A$10,RT補正用_IS!$A$11,O117=RT補正用_IS!$A$11,"-")</f>
        <v>Pirimicarb-d6</v>
      </c>
      <c r="Q117" s="18" cm="1">
        <f t="array" ref="Q117">_xlfn.IFS(AND(O117&lt;&gt;"-",P117&lt;&gt;"-"),K117*AVERAGE(VLOOKUP(O117,テーブル3[],5,FALSE),VLOOKUP(P117,テーブル3[],5,FALSE)),AND(O117="-",P117&lt;&gt;"-"),K117*VLOOKUP(P117,テーブル3[],5,FALSE),AND(O117&lt;&gt;"-",P117="-"),K117*VLOOKUP(O117,テーブル3[],5,FALSE),AND(O117="-",P117="-"),VLOOKUP(C117,テーブル3[],4,FALSE))</f>
        <v>18.943406778193935</v>
      </c>
      <c r="R117" s="1"/>
    </row>
    <row r="118" spans="1:18" x14ac:dyDescent="0.2">
      <c r="A118" s="1">
        <v>38</v>
      </c>
      <c r="B118" s="1" t="b">
        <v>0</v>
      </c>
      <c r="C118" s="1" t="s">
        <v>77</v>
      </c>
      <c r="D118" s="1" t="s">
        <v>81</v>
      </c>
      <c r="E118" s="1" t="s">
        <v>79</v>
      </c>
      <c r="F118" s="1" t="s">
        <v>3</v>
      </c>
      <c r="G118" s="1">
        <v>182.19032999999999</v>
      </c>
      <c r="H118" s="1">
        <v>83.085530000000006</v>
      </c>
      <c r="I118" s="1">
        <v>0.01</v>
      </c>
      <c r="J118" s="1" t="s">
        <v>4</v>
      </c>
      <c r="K118" s="14">
        <v>18.5</v>
      </c>
      <c r="L118" s="1" t="s">
        <v>48</v>
      </c>
      <c r="M118" s="1" t="s">
        <v>8</v>
      </c>
      <c r="N118" s="6" t="s">
        <v>630</v>
      </c>
      <c r="O118" s="1" t="str" cm="1">
        <f t="array" ref="O118">_xlfn.IFS(K118&lt;RT補正用_IS!$C$3,"-",
AND(K118&gt;RT補正用_IS!$C$3,K118&lt;RT補正用_IS!$C$5),RT補正用_IS!$A$3,
AND(K118&gt;RT補正用_IS!$C$5,K118&lt;RT補正用_IS!$C$6),RT補正用_IS!$A$5,
AND(K118&gt;RT補正用_IS!$C$6,K118&lt;RT補正用_IS!$C$7),RT補正用_IS!$A$6,
AND(K118&gt;RT補正用_IS!$C$7,K118&lt;RT補正用_IS!$C$8),RT補正用_IS!$A$7,
AND(K118&gt;RT補正用_IS!$C$8,K118&lt;RT補正用_IS!$C$9),RT補正用_IS!$A$8,
AND(K118&gt;RT補正用_IS!$C$9,K118&lt;RT補正用_IS!$C$10),RT補正用_IS!$A$9,
AND(K118&gt;RT補正用_IS!$C$10,K118&lt;RT補正用_IS!$C$11),RT補正用_IS!$A$10,
K118&gt;RT補正用_IS!$C$11,RT補正用_IS!$A$11)</f>
        <v>Carbendazim-d4</v>
      </c>
      <c r="P118" s="1" t="str" cm="1">
        <f t="array" ref="P118">_xlfn.IFS(O118="-",RT補正用_IS!$A$3, O118=RT補正用_IS!$A$3,RT補正用_IS!$A$5,O118=RT補正用_IS!$A$5,RT補正用_IS!$A$6,O118=RT補正用_IS!$A$6,RT補正用_IS!$A$7,O118=RT補正用_IS!$A$7,RT補正用_IS!$A$8,O118=RT補正用_IS!$A$8,RT補正用_IS!$A$9,O118=RT補正用_IS!$A$9,RT補正用_IS!$A$10,O118=RT補正用_IS!$A$10,RT補正用_IS!$A$11,O118=RT補正用_IS!$A$11,"-")</f>
        <v>Pirimicarb-d6</v>
      </c>
      <c r="Q118" s="18" cm="1">
        <f t="array" ref="Q118">_xlfn.IFS(AND(O118&lt;&gt;"-",P118&lt;&gt;"-"),K118*AVERAGE(VLOOKUP(O118,テーブル3[],5,FALSE),VLOOKUP(P118,テーブル3[],5,FALSE)),AND(O118="-",P118&lt;&gt;"-"),K118*VLOOKUP(P118,テーブル3[],5,FALSE),AND(O118&lt;&gt;"-",P118="-"),K118*VLOOKUP(O118,テーブル3[],5,FALSE),AND(O118="-",P118="-"),VLOOKUP(C118,テーブル3[],4,FALSE))</f>
        <v>18.943406778193935</v>
      </c>
      <c r="R118" s="1"/>
    </row>
    <row r="119" spans="1:18" x14ac:dyDescent="0.2">
      <c r="A119" s="1">
        <v>291</v>
      </c>
      <c r="B119" s="1" t="b">
        <v>0</v>
      </c>
      <c r="C119" s="1" t="s">
        <v>499</v>
      </c>
      <c r="D119" s="1" t="s">
        <v>500</v>
      </c>
      <c r="E119" s="1" t="s">
        <v>501</v>
      </c>
      <c r="F119" s="1" t="s">
        <v>3</v>
      </c>
      <c r="G119" s="1">
        <v>184.01918000000001</v>
      </c>
      <c r="H119" s="1"/>
      <c r="I119" s="1">
        <v>0.01</v>
      </c>
      <c r="J119" s="1" t="s">
        <v>4</v>
      </c>
      <c r="K119" s="1">
        <v>6.37</v>
      </c>
      <c r="L119" s="1" t="s">
        <v>13</v>
      </c>
      <c r="M119" s="1" t="s">
        <v>6</v>
      </c>
      <c r="N119" s="6" t="s">
        <v>630</v>
      </c>
      <c r="O119" s="1" t="str" cm="1">
        <f t="array" ref="O119">_xlfn.IFS(K119&lt;RT補正用_IS!$C$3,"-",
AND(K119&gt;RT補正用_IS!$C$3,K119&lt;RT補正用_IS!$C$5),RT補正用_IS!$A$3,
AND(K119&gt;RT補正用_IS!$C$5,K119&lt;RT補正用_IS!$C$6),RT補正用_IS!$A$5,
AND(K119&gt;RT補正用_IS!$C$6,K119&lt;RT補正用_IS!$C$7),RT補正用_IS!$A$6,
AND(K119&gt;RT補正用_IS!$C$7,K119&lt;RT補正用_IS!$C$8),RT補正用_IS!$A$7,
AND(K119&gt;RT補正用_IS!$C$8,K119&lt;RT補正用_IS!$C$9),RT補正用_IS!$A$8,
AND(K119&gt;RT補正用_IS!$C$9,K119&lt;RT補正用_IS!$C$10),RT補正用_IS!$A$9,
AND(K119&gt;RT補正用_IS!$C$10,K119&lt;RT補正用_IS!$C$11),RT補正用_IS!$A$10,
K119&gt;RT補正用_IS!$C$11,RT補正用_IS!$A$11)</f>
        <v>Methamidophos-d6</v>
      </c>
      <c r="P119" s="1" t="str" cm="1">
        <f t="array" ref="P119">_xlfn.IFS(O119="-",RT補正用_IS!$A$3, O119=RT補正用_IS!$A$3,RT補正用_IS!$A$5,O119=RT補正用_IS!$A$5,RT補正用_IS!$A$6,O119=RT補正用_IS!$A$6,RT補正用_IS!$A$7,O119=RT補正用_IS!$A$7,RT補正用_IS!$A$8,O119=RT補正用_IS!$A$8,RT補正用_IS!$A$9,O119=RT補正用_IS!$A$9,RT補正用_IS!$A$10,O119=RT補正用_IS!$A$10,RT補正用_IS!$A$11,O119=RT補正用_IS!$A$11,"-")</f>
        <v>Methomyl-d3</v>
      </c>
      <c r="Q119" s="18" cm="1">
        <f t="array" ref="Q119">_xlfn.IFS(AND(O119&lt;&gt;"-",P119&lt;&gt;"-"),K119*AVERAGE(VLOOKUP(O119,テーブル3[],5,FALSE),VLOOKUP(P119,テーブル3[],5,FALSE)),AND(O119="-",P119&lt;&gt;"-"),K119*VLOOKUP(P119,テーブル3[],5,FALSE),AND(O119&lt;&gt;"-",P119="-"),K119*VLOOKUP(O119,テーブル3[],5,FALSE),AND(O119="-",P119="-"),VLOOKUP(C119,テーブル3[],4,FALSE))</f>
        <v>6.9090300644237645</v>
      </c>
      <c r="R119" s="1"/>
    </row>
    <row r="120" spans="1:18" x14ac:dyDescent="0.2">
      <c r="A120" s="1">
        <v>292</v>
      </c>
      <c r="B120" s="1" t="b">
        <v>0</v>
      </c>
      <c r="C120" s="1" t="s">
        <v>499</v>
      </c>
      <c r="D120" s="1" t="s">
        <v>502</v>
      </c>
      <c r="E120" s="1" t="s">
        <v>501</v>
      </c>
      <c r="F120" s="1" t="s">
        <v>3</v>
      </c>
      <c r="G120" s="1">
        <v>184.01918000000001</v>
      </c>
      <c r="H120" s="1">
        <v>94.989099999999993</v>
      </c>
      <c r="I120" s="1">
        <v>0.01</v>
      </c>
      <c r="J120" s="1" t="s">
        <v>4</v>
      </c>
      <c r="K120" s="1">
        <v>6.37</v>
      </c>
      <c r="L120" s="1" t="s">
        <v>13</v>
      </c>
      <c r="M120" s="1" t="s">
        <v>8</v>
      </c>
      <c r="N120" s="6" t="s">
        <v>630</v>
      </c>
      <c r="O120" s="1" t="str" cm="1">
        <f t="array" ref="O120">_xlfn.IFS(K120&lt;RT補正用_IS!$C$3,"-",
AND(K120&gt;RT補正用_IS!$C$3,K120&lt;RT補正用_IS!$C$5),RT補正用_IS!$A$3,
AND(K120&gt;RT補正用_IS!$C$5,K120&lt;RT補正用_IS!$C$6),RT補正用_IS!$A$5,
AND(K120&gt;RT補正用_IS!$C$6,K120&lt;RT補正用_IS!$C$7),RT補正用_IS!$A$6,
AND(K120&gt;RT補正用_IS!$C$7,K120&lt;RT補正用_IS!$C$8),RT補正用_IS!$A$7,
AND(K120&gt;RT補正用_IS!$C$8,K120&lt;RT補正用_IS!$C$9),RT補正用_IS!$A$8,
AND(K120&gt;RT補正用_IS!$C$9,K120&lt;RT補正用_IS!$C$10),RT補正用_IS!$A$9,
AND(K120&gt;RT補正用_IS!$C$10,K120&lt;RT補正用_IS!$C$11),RT補正用_IS!$A$10,
K120&gt;RT補正用_IS!$C$11,RT補正用_IS!$A$11)</f>
        <v>Methamidophos-d6</v>
      </c>
      <c r="P120" s="1" t="str" cm="1">
        <f t="array" ref="P120">_xlfn.IFS(O120="-",RT補正用_IS!$A$3, O120=RT補正用_IS!$A$3,RT補正用_IS!$A$5,O120=RT補正用_IS!$A$5,RT補正用_IS!$A$6,O120=RT補正用_IS!$A$6,RT補正用_IS!$A$7,O120=RT補正用_IS!$A$7,RT補正用_IS!$A$8,O120=RT補正用_IS!$A$8,RT補正用_IS!$A$9,O120=RT補正用_IS!$A$9,RT補正用_IS!$A$10,O120=RT補正用_IS!$A$10,RT補正用_IS!$A$11,O120=RT補正用_IS!$A$11,"-")</f>
        <v>Methomyl-d3</v>
      </c>
      <c r="Q120" s="18" cm="1">
        <f t="array" ref="Q120">_xlfn.IFS(AND(O120&lt;&gt;"-",P120&lt;&gt;"-"),K120*AVERAGE(VLOOKUP(O120,テーブル3[],5,FALSE),VLOOKUP(P120,テーブル3[],5,FALSE)),AND(O120="-",P120&lt;&gt;"-"),K120*VLOOKUP(P120,テーブル3[],5,FALSE),AND(O120&lt;&gt;"-",P120="-"),K120*VLOOKUP(O120,テーブル3[],5,FALSE),AND(O120="-",P120="-"),VLOOKUP(C120,テーブル3[],4,FALSE))</f>
        <v>6.9090300644237645</v>
      </c>
      <c r="R120" s="1"/>
    </row>
    <row r="121" spans="1:18" x14ac:dyDescent="0.2">
      <c r="A121" s="1">
        <v>293</v>
      </c>
      <c r="B121" s="1" t="b">
        <v>0</v>
      </c>
      <c r="C121" s="1" t="s">
        <v>499</v>
      </c>
      <c r="D121" s="1" t="s">
        <v>503</v>
      </c>
      <c r="E121" s="1" t="s">
        <v>501</v>
      </c>
      <c r="F121" s="1" t="s">
        <v>3</v>
      </c>
      <c r="G121" s="1">
        <v>184.01918000000001</v>
      </c>
      <c r="H121" s="1">
        <v>142.99279999999999</v>
      </c>
      <c r="I121" s="1">
        <v>0.01</v>
      </c>
      <c r="J121" s="1" t="s">
        <v>4</v>
      </c>
      <c r="K121" s="1">
        <v>6.37</v>
      </c>
      <c r="L121" s="1" t="s">
        <v>13</v>
      </c>
      <c r="M121" s="1" t="s">
        <v>8</v>
      </c>
      <c r="N121" s="6" t="s">
        <v>630</v>
      </c>
      <c r="O121" s="1" t="str" cm="1">
        <f t="array" ref="O121">_xlfn.IFS(K121&lt;RT補正用_IS!$C$3,"-",
AND(K121&gt;RT補正用_IS!$C$3,K121&lt;RT補正用_IS!$C$5),RT補正用_IS!$A$3,
AND(K121&gt;RT補正用_IS!$C$5,K121&lt;RT補正用_IS!$C$6),RT補正用_IS!$A$5,
AND(K121&gt;RT補正用_IS!$C$6,K121&lt;RT補正用_IS!$C$7),RT補正用_IS!$A$6,
AND(K121&gt;RT補正用_IS!$C$7,K121&lt;RT補正用_IS!$C$8),RT補正用_IS!$A$7,
AND(K121&gt;RT補正用_IS!$C$8,K121&lt;RT補正用_IS!$C$9),RT補正用_IS!$A$8,
AND(K121&gt;RT補正用_IS!$C$9,K121&lt;RT補正用_IS!$C$10),RT補正用_IS!$A$9,
AND(K121&gt;RT補正用_IS!$C$10,K121&lt;RT補正用_IS!$C$11),RT補正用_IS!$A$10,
K121&gt;RT補正用_IS!$C$11,RT補正用_IS!$A$11)</f>
        <v>Methamidophos-d6</v>
      </c>
      <c r="P121" s="1" t="str" cm="1">
        <f t="array" ref="P121">_xlfn.IFS(O121="-",RT補正用_IS!$A$3, O121=RT補正用_IS!$A$3,RT補正用_IS!$A$5,O121=RT補正用_IS!$A$5,RT補正用_IS!$A$6,O121=RT補正用_IS!$A$6,RT補正用_IS!$A$7,O121=RT補正用_IS!$A$7,RT補正用_IS!$A$8,O121=RT補正用_IS!$A$8,RT補正用_IS!$A$9,O121=RT補正用_IS!$A$9,RT補正用_IS!$A$10,O121=RT補正用_IS!$A$10,RT補正用_IS!$A$11,O121=RT補正用_IS!$A$11,"-")</f>
        <v>Methomyl-d3</v>
      </c>
      <c r="Q121" s="18" cm="1">
        <f t="array" ref="Q121">_xlfn.IFS(AND(O121&lt;&gt;"-",P121&lt;&gt;"-"),K121*AVERAGE(VLOOKUP(O121,テーブル3[],5,FALSE),VLOOKUP(P121,テーブル3[],5,FALSE)),AND(O121="-",P121&lt;&gt;"-"),K121*VLOOKUP(P121,テーブル3[],5,FALSE),AND(O121&lt;&gt;"-",P121="-"),K121*VLOOKUP(O121,テーブル3[],5,FALSE),AND(O121="-",P121="-"),VLOOKUP(C121,テーブル3[],4,FALSE))</f>
        <v>6.9090300644237645</v>
      </c>
      <c r="R121" s="1"/>
    </row>
    <row r="122" spans="1:18" x14ac:dyDescent="0.2">
      <c r="A122" s="1">
        <v>229</v>
      </c>
      <c r="B122" s="1" t="b">
        <v>0</v>
      </c>
      <c r="C122" s="1" t="s">
        <v>402</v>
      </c>
      <c r="D122" s="1" t="s">
        <v>403</v>
      </c>
      <c r="E122" s="1" t="s">
        <v>404</v>
      </c>
      <c r="F122" s="1" t="s">
        <v>3</v>
      </c>
      <c r="G122" s="1">
        <v>188.11035999999999</v>
      </c>
      <c r="H122" s="1"/>
      <c r="I122" s="1">
        <v>0.01</v>
      </c>
      <c r="J122" s="1" t="s">
        <v>4</v>
      </c>
      <c r="K122" s="14">
        <v>27.8</v>
      </c>
      <c r="L122" s="1" t="s">
        <v>25</v>
      </c>
      <c r="M122" s="1" t="s">
        <v>6</v>
      </c>
      <c r="N122" s="6" t="s">
        <v>630</v>
      </c>
      <c r="O122" s="1" t="str" cm="1">
        <f t="array" ref="O122">_xlfn.IFS(K122&lt;RT補正用_IS!$C$3,"-",
AND(K122&gt;RT補正用_IS!$C$3,K122&lt;RT補正用_IS!$C$5),RT補正用_IS!$A$3,
AND(K122&gt;RT補正用_IS!$C$5,K122&lt;RT補正用_IS!$C$6),RT補正用_IS!$A$5,
AND(K122&gt;RT補正用_IS!$C$6,K122&lt;RT補正用_IS!$C$7),RT補正用_IS!$A$6,
AND(K122&gt;RT補正用_IS!$C$7,K122&lt;RT補正用_IS!$C$8),RT補正用_IS!$A$7,
AND(K122&gt;RT補正用_IS!$C$8,K122&lt;RT補正用_IS!$C$9),RT補正用_IS!$A$8,
AND(K122&gt;RT補正用_IS!$C$9,K122&lt;RT補正用_IS!$C$10),RT補正用_IS!$A$9,
AND(K122&gt;RT補正用_IS!$C$10,K122&lt;RT補正用_IS!$C$11),RT補正用_IS!$A$10,
K122&gt;RT補正用_IS!$C$11,RT補正用_IS!$A$11)</f>
        <v>13C6-DCMU</v>
      </c>
      <c r="P122" s="1" t="str" cm="1">
        <f t="array" ref="P122">_xlfn.IFS(O122="-",RT補正用_IS!$A$3, O122=RT補正用_IS!$A$3,RT補正用_IS!$A$5,O122=RT補正用_IS!$A$5,RT補正用_IS!$A$6,O122=RT補正用_IS!$A$6,RT補正用_IS!$A$7,O122=RT補正用_IS!$A$7,RT補正用_IS!$A$8,O122=RT補正用_IS!$A$8,RT補正用_IS!$A$9,O122=RT補正用_IS!$A$9,RT補正用_IS!$A$10,O122=RT補正用_IS!$A$10,RT補正用_IS!$A$11,O122=RT補正用_IS!$A$11,"-")</f>
        <v>Imazail-d5</v>
      </c>
      <c r="Q122" s="18" cm="1">
        <f t="array" ref="Q122">_xlfn.IFS(AND(O122&lt;&gt;"-",P122&lt;&gt;"-"),K122*AVERAGE(VLOOKUP(O122,テーブル3[],5,FALSE),VLOOKUP(P122,テーブル3[],5,FALSE)),AND(O122="-",P122&lt;&gt;"-"),K122*VLOOKUP(P122,テーブル3[],5,FALSE),AND(O122&lt;&gt;"-",P122="-"),K122*VLOOKUP(O122,テーブル3[],5,FALSE),AND(O122="-",P122="-"),VLOOKUP(C122,テーブル3[],4,FALSE))</f>
        <v>28.311555477311028</v>
      </c>
      <c r="R122" s="1"/>
    </row>
    <row r="123" spans="1:18" x14ac:dyDescent="0.2">
      <c r="A123" s="1">
        <v>230</v>
      </c>
      <c r="B123" s="1" t="b">
        <v>0</v>
      </c>
      <c r="C123" s="1" t="s">
        <v>402</v>
      </c>
      <c r="D123" s="1" t="s">
        <v>405</v>
      </c>
      <c r="E123" s="1" t="s">
        <v>404</v>
      </c>
      <c r="F123" s="1" t="s">
        <v>3</v>
      </c>
      <c r="G123" s="1">
        <v>188.11035999999999</v>
      </c>
      <c r="H123" s="1">
        <v>55.054229999999997</v>
      </c>
      <c r="I123" s="1">
        <v>0.01</v>
      </c>
      <c r="J123" s="1" t="s">
        <v>4</v>
      </c>
      <c r="K123" s="14">
        <v>27.8</v>
      </c>
      <c r="L123" s="1" t="s">
        <v>25</v>
      </c>
      <c r="M123" s="1" t="s">
        <v>8</v>
      </c>
      <c r="N123" s="6" t="s">
        <v>630</v>
      </c>
      <c r="O123" s="1" t="str" cm="1">
        <f t="array" ref="O123">_xlfn.IFS(K123&lt;RT補正用_IS!$C$3,"-",
AND(K123&gt;RT補正用_IS!$C$3,K123&lt;RT補正用_IS!$C$5),RT補正用_IS!$A$3,
AND(K123&gt;RT補正用_IS!$C$5,K123&lt;RT補正用_IS!$C$6),RT補正用_IS!$A$5,
AND(K123&gt;RT補正用_IS!$C$6,K123&lt;RT補正用_IS!$C$7),RT補正用_IS!$A$6,
AND(K123&gt;RT補正用_IS!$C$7,K123&lt;RT補正用_IS!$C$8),RT補正用_IS!$A$7,
AND(K123&gt;RT補正用_IS!$C$8,K123&lt;RT補正用_IS!$C$9),RT補正用_IS!$A$8,
AND(K123&gt;RT補正用_IS!$C$9,K123&lt;RT補正用_IS!$C$10),RT補正用_IS!$A$9,
AND(K123&gt;RT補正用_IS!$C$10,K123&lt;RT補正用_IS!$C$11),RT補正用_IS!$A$10,
K123&gt;RT補正用_IS!$C$11,RT補正用_IS!$A$11)</f>
        <v>13C6-DCMU</v>
      </c>
      <c r="P123" s="1" t="str" cm="1">
        <f t="array" ref="P123">_xlfn.IFS(O123="-",RT補正用_IS!$A$3, O123=RT補正用_IS!$A$3,RT補正用_IS!$A$5,O123=RT補正用_IS!$A$5,RT補正用_IS!$A$6,O123=RT補正用_IS!$A$6,RT補正用_IS!$A$7,O123=RT補正用_IS!$A$7,RT補正用_IS!$A$8,O123=RT補正用_IS!$A$8,RT補正用_IS!$A$9,O123=RT補正用_IS!$A$9,RT補正用_IS!$A$10,O123=RT補正用_IS!$A$10,RT補正用_IS!$A$11,O123=RT補正用_IS!$A$11,"-")</f>
        <v>Imazail-d5</v>
      </c>
      <c r="Q123" s="18" cm="1">
        <f t="array" ref="Q123">_xlfn.IFS(AND(O123&lt;&gt;"-",P123&lt;&gt;"-"),K123*AVERAGE(VLOOKUP(O123,テーブル3[],5,FALSE),VLOOKUP(P123,テーブル3[],5,FALSE)),AND(O123="-",P123&lt;&gt;"-"),K123*VLOOKUP(P123,テーブル3[],5,FALSE),AND(O123&lt;&gt;"-",P123="-"),K123*VLOOKUP(O123,テーブル3[],5,FALSE),AND(O123="-",P123="-"),VLOOKUP(C123,テーブル3[],4,FALSE))</f>
        <v>28.311555477311028</v>
      </c>
      <c r="R123" s="1"/>
    </row>
    <row r="124" spans="1:18" x14ac:dyDescent="0.2">
      <c r="A124" s="1">
        <v>231</v>
      </c>
      <c r="B124" s="1" t="b">
        <v>0</v>
      </c>
      <c r="C124" s="1" t="s">
        <v>402</v>
      </c>
      <c r="D124" s="1" t="s">
        <v>406</v>
      </c>
      <c r="E124" s="1" t="s">
        <v>404</v>
      </c>
      <c r="F124" s="1" t="s">
        <v>3</v>
      </c>
      <c r="G124" s="1">
        <v>188.11035999999999</v>
      </c>
      <c r="H124" s="1">
        <v>126.09134</v>
      </c>
      <c r="I124" s="1">
        <v>0.01</v>
      </c>
      <c r="J124" s="1" t="s">
        <v>4</v>
      </c>
      <c r="K124" s="14">
        <v>27.8</v>
      </c>
      <c r="L124" s="1" t="s">
        <v>25</v>
      </c>
      <c r="M124" s="1" t="s">
        <v>8</v>
      </c>
      <c r="N124" s="6" t="s">
        <v>630</v>
      </c>
      <c r="O124" s="1" t="str" cm="1">
        <f t="array" ref="O124">_xlfn.IFS(K124&lt;RT補正用_IS!$C$3,"-",
AND(K124&gt;RT補正用_IS!$C$3,K124&lt;RT補正用_IS!$C$5),RT補正用_IS!$A$3,
AND(K124&gt;RT補正用_IS!$C$5,K124&lt;RT補正用_IS!$C$6),RT補正用_IS!$A$5,
AND(K124&gt;RT補正用_IS!$C$6,K124&lt;RT補正用_IS!$C$7),RT補正用_IS!$A$6,
AND(K124&gt;RT補正用_IS!$C$7,K124&lt;RT補正用_IS!$C$8),RT補正用_IS!$A$7,
AND(K124&gt;RT補正用_IS!$C$8,K124&lt;RT補正用_IS!$C$9),RT補正用_IS!$A$8,
AND(K124&gt;RT補正用_IS!$C$9,K124&lt;RT補正用_IS!$C$10),RT補正用_IS!$A$9,
AND(K124&gt;RT補正用_IS!$C$10,K124&lt;RT補正用_IS!$C$11),RT補正用_IS!$A$10,
K124&gt;RT補正用_IS!$C$11,RT補正用_IS!$A$11)</f>
        <v>13C6-DCMU</v>
      </c>
      <c r="P124" s="1" t="str" cm="1">
        <f t="array" ref="P124">_xlfn.IFS(O124="-",RT補正用_IS!$A$3, O124=RT補正用_IS!$A$3,RT補正用_IS!$A$5,O124=RT補正用_IS!$A$5,RT補正用_IS!$A$6,O124=RT補正用_IS!$A$6,RT補正用_IS!$A$7,O124=RT補正用_IS!$A$7,RT補正用_IS!$A$8,O124=RT補正用_IS!$A$8,RT補正用_IS!$A$9,O124=RT補正用_IS!$A$9,RT補正用_IS!$A$10,O124=RT補正用_IS!$A$10,RT補正用_IS!$A$11,O124=RT補正用_IS!$A$11,"-")</f>
        <v>Imazail-d5</v>
      </c>
      <c r="Q124" s="18" cm="1">
        <f t="array" ref="Q124">_xlfn.IFS(AND(O124&lt;&gt;"-",P124&lt;&gt;"-"),K124*AVERAGE(VLOOKUP(O124,テーブル3[],5,FALSE),VLOOKUP(P124,テーブル3[],5,FALSE)),AND(O124="-",P124&lt;&gt;"-"),K124*VLOOKUP(P124,テーブル3[],5,FALSE),AND(O124&lt;&gt;"-",P124="-"),K124*VLOOKUP(O124,テーブル3[],5,FALSE),AND(O124="-",P124="-"),VLOOKUP(C124,テーブル3[],4,FALSE))</f>
        <v>28.311555477311028</v>
      </c>
      <c r="R124" s="1"/>
    </row>
    <row r="125" spans="1:18" x14ac:dyDescent="0.2">
      <c r="A125" s="1">
        <v>312</v>
      </c>
      <c r="B125" s="1" t="b">
        <v>0</v>
      </c>
      <c r="C125" s="1" t="s">
        <v>535</v>
      </c>
      <c r="D125" s="1" t="s">
        <v>536</v>
      </c>
      <c r="E125" s="1" t="s">
        <v>537</v>
      </c>
      <c r="F125" s="1" t="s">
        <v>3</v>
      </c>
      <c r="G125" s="1">
        <v>190.04334</v>
      </c>
      <c r="H125" s="1"/>
      <c r="I125" s="1">
        <v>0.01</v>
      </c>
      <c r="J125" s="1" t="s">
        <v>4</v>
      </c>
      <c r="K125" s="14">
        <v>19.7</v>
      </c>
      <c r="L125" s="1" t="s">
        <v>48</v>
      </c>
      <c r="M125" s="1" t="s">
        <v>6</v>
      </c>
      <c r="N125" s="6" t="s">
        <v>630</v>
      </c>
      <c r="O125" s="1" t="str" cm="1">
        <f t="array" ref="O125">_xlfn.IFS(K125&lt;RT補正用_IS!$C$3,"-",
AND(K125&gt;RT補正用_IS!$C$3,K125&lt;RT補正用_IS!$C$5),RT補正用_IS!$A$3,
AND(K125&gt;RT補正用_IS!$C$5,K125&lt;RT補正用_IS!$C$6),RT補正用_IS!$A$5,
AND(K125&gt;RT補正用_IS!$C$6,K125&lt;RT補正用_IS!$C$7),RT補正用_IS!$A$6,
AND(K125&gt;RT補正用_IS!$C$7,K125&lt;RT補正用_IS!$C$8),RT補正用_IS!$A$7,
AND(K125&gt;RT補正用_IS!$C$8,K125&lt;RT補正用_IS!$C$9),RT補正用_IS!$A$8,
AND(K125&gt;RT補正用_IS!$C$9,K125&lt;RT補正用_IS!$C$10),RT補正用_IS!$A$9,
AND(K125&gt;RT補正用_IS!$C$10,K125&lt;RT補正用_IS!$C$11),RT補正用_IS!$A$10,
K125&gt;RT補正用_IS!$C$11,RT補正用_IS!$A$11)</f>
        <v>Carbendazim-d4</v>
      </c>
      <c r="P125" s="1" t="str" cm="1">
        <f t="array" ref="P125">_xlfn.IFS(O125="-",RT補正用_IS!$A$3, O125=RT補正用_IS!$A$3,RT補正用_IS!$A$5,O125=RT補正用_IS!$A$5,RT補正用_IS!$A$6,O125=RT補正用_IS!$A$6,RT補正用_IS!$A$7,O125=RT補正用_IS!$A$7,RT補正用_IS!$A$8,O125=RT補正用_IS!$A$8,RT補正用_IS!$A$9,O125=RT補正用_IS!$A$9,RT補正用_IS!$A$10,O125=RT補正用_IS!$A$10,RT補正用_IS!$A$11,O125=RT補正用_IS!$A$11,"-")</f>
        <v>Pirimicarb-d6</v>
      </c>
      <c r="Q125" s="18" cm="1">
        <f t="array" ref="Q125">_xlfn.IFS(AND(O125&lt;&gt;"-",P125&lt;&gt;"-"),K125*AVERAGE(VLOOKUP(O125,テーブル3[],5,FALSE),VLOOKUP(P125,テーブル3[],5,FALSE)),AND(O125="-",P125&lt;&gt;"-"),K125*VLOOKUP(P125,テーブル3[],5,FALSE),AND(O125&lt;&gt;"-",P125="-"),K125*VLOOKUP(O125,テーブル3[],5,FALSE),AND(O125="-",P125="-"),VLOOKUP(C125,テーブル3[],4,FALSE))</f>
        <v>20.172168298941649</v>
      </c>
      <c r="R125" s="1"/>
    </row>
    <row r="126" spans="1:18" x14ac:dyDescent="0.2">
      <c r="A126" s="1">
        <v>313</v>
      </c>
      <c r="B126" s="1" t="b">
        <v>0</v>
      </c>
      <c r="C126" s="1" t="s">
        <v>535</v>
      </c>
      <c r="D126" s="1" t="s">
        <v>538</v>
      </c>
      <c r="E126" s="1" t="s">
        <v>537</v>
      </c>
      <c r="F126" s="1" t="s">
        <v>3</v>
      </c>
      <c r="G126" s="1">
        <v>190.04334</v>
      </c>
      <c r="H126" s="1">
        <v>136.02180000000001</v>
      </c>
      <c r="I126" s="1">
        <v>0.01</v>
      </c>
      <c r="J126" s="1" t="s">
        <v>4</v>
      </c>
      <c r="K126" s="14">
        <v>19.7</v>
      </c>
      <c r="L126" s="1" t="s">
        <v>48</v>
      </c>
      <c r="M126" s="1" t="s">
        <v>8</v>
      </c>
      <c r="N126" s="6" t="s">
        <v>630</v>
      </c>
      <c r="O126" s="1" t="str" cm="1">
        <f t="array" ref="O126">_xlfn.IFS(K126&lt;RT補正用_IS!$C$3,"-",
AND(K126&gt;RT補正用_IS!$C$3,K126&lt;RT補正用_IS!$C$5),RT補正用_IS!$A$3,
AND(K126&gt;RT補正用_IS!$C$5,K126&lt;RT補正用_IS!$C$6),RT補正用_IS!$A$5,
AND(K126&gt;RT補正用_IS!$C$6,K126&lt;RT補正用_IS!$C$7),RT補正用_IS!$A$6,
AND(K126&gt;RT補正用_IS!$C$7,K126&lt;RT補正用_IS!$C$8),RT補正用_IS!$A$7,
AND(K126&gt;RT補正用_IS!$C$8,K126&lt;RT補正用_IS!$C$9),RT補正用_IS!$A$8,
AND(K126&gt;RT補正用_IS!$C$9,K126&lt;RT補正用_IS!$C$10),RT補正用_IS!$A$9,
AND(K126&gt;RT補正用_IS!$C$10,K126&lt;RT補正用_IS!$C$11),RT補正用_IS!$A$10,
K126&gt;RT補正用_IS!$C$11,RT補正用_IS!$A$11)</f>
        <v>Carbendazim-d4</v>
      </c>
      <c r="P126" s="1" t="str" cm="1">
        <f t="array" ref="P126">_xlfn.IFS(O126="-",RT補正用_IS!$A$3, O126=RT補正用_IS!$A$3,RT補正用_IS!$A$5,O126=RT補正用_IS!$A$5,RT補正用_IS!$A$6,O126=RT補正用_IS!$A$6,RT補正用_IS!$A$7,O126=RT補正用_IS!$A$7,RT補正用_IS!$A$8,O126=RT補正用_IS!$A$8,RT補正用_IS!$A$9,O126=RT補正用_IS!$A$9,RT補正用_IS!$A$10,O126=RT補正用_IS!$A$10,RT補正用_IS!$A$11,O126=RT補正用_IS!$A$11,"-")</f>
        <v>Pirimicarb-d6</v>
      </c>
      <c r="Q126" s="18" cm="1">
        <f t="array" ref="Q126">_xlfn.IFS(AND(O126&lt;&gt;"-",P126&lt;&gt;"-"),K126*AVERAGE(VLOOKUP(O126,テーブル3[],5,FALSE),VLOOKUP(P126,テーブル3[],5,FALSE)),AND(O126="-",P126&lt;&gt;"-"),K126*VLOOKUP(P126,テーブル3[],5,FALSE),AND(O126&lt;&gt;"-",P126="-"),K126*VLOOKUP(O126,テーブル3[],5,FALSE),AND(O126="-",P126="-"),VLOOKUP(C126,テーブル3[],4,FALSE))</f>
        <v>20.172168298941649</v>
      </c>
      <c r="R126" s="1"/>
    </row>
    <row r="127" spans="1:18" x14ac:dyDescent="0.2">
      <c r="A127" s="1">
        <v>314</v>
      </c>
      <c r="B127" s="1" t="b">
        <v>0</v>
      </c>
      <c r="C127" s="1" t="s">
        <v>535</v>
      </c>
      <c r="D127" s="1" t="s">
        <v>539</v>
      </c>
      <c r="E127" s="1" t="s">
        <v>537</v>
      </c>
      <c r="F127" s="1" t="s">
        <v>3</v>
      </c>
      <c r="G127" s="1">
        <v>190.04334</v>
      </c>
      <c r="H127" s="1">
        <v>163.03280000000001</v>
      </c>
      <c r="I127" s="1">
        <v>0.01</v>
      </c>
      <c r="J127" s="1" t="s">
        <v>4</v>
      </c>
      <c r="K127" s="14">
        <v>19.7</v>
      </c>
      <c r="L127" s="1" t="s">
        <v>48</v>
      </c>
      <c r="M127" s="1" t="s">
        <v>8</v>
      </c>
      <c r="N127" s="6" t="s">
        <v>630</v>
      </c>
      <c r="O127" s="1" t="str" cm="1">
        <f t="array" ref="O127">_xlfn.IFS(K127&lt;RT補正用_IS!$C$3,"-",
AND(K127&gt;RT補正用_IS!$C$3,K127&lt;RT補正用_IS!$C$5),RT補正用_IS!$A$3,
AND(K127&gt;RT補正用_IS!$C$5,K127&lt;RT補正用_IS!$C$6),RT補正用_IS!$A$5,
AND(K127&gt;RT補正用_IS!$C$6,K127&lt;RT補正用_IS!$C$7),RT補正用_IS!$A$6,
AND(K127&gt;RT補正用_IS!$C$7,K127&lt;RT補正用_IS!$C$8),RT補正用_IS!$A$7,
AND(K127&gt;RT補正用_IS!$C$8,K127&lt;RT補正用_IS!$C$9),RT補正用_IS!$A$8,
AND(K127&gt;RT補正用_IS!$C$9,K127&lt;RT補正用_IS!$C$10),RT補正用_IS!$A$9,
AND(K127&gt;RT補正用_IS!$C$10,K127&lt;RT補正用_IS!$C$11),RT補正用_IS!$A$10,
K127&gt;RT補正用_IS!$C$11,RT補正用_IS!$A$11)</f>
        <v>Carbendazim-d4</v>
      </c>
      <c r="P127" s="1" t="str" cm="1">
        <f t="array" ref="P127">_xlfn.IFS(O127="-",RT補正用_IS!$A$3, O127=RT補正用_IS!$A$3,RT補正用_IS!$A$5,O127=RT補正用_IS!$A$5,RT補正用_IS!$A$6,O127=RT補正用_IS!$A$6,RT補正用_IS!$A$7,O127=RT補正用_IS!$A$7,RT補正用_IS!$A$8,O127=RT補正用_IS!$A$8,RT補正用_IS!$A$9,O127=RT補正用_IS!$A$9,RT補正用_IS!$A$10,O127=RT補正用_IS!$A$10,RT補正用_IS!$A$11,O127=RT補正用_IS!$A$11,"-")</f>
        <v>Pirimicarb-d6</v>
      </c>
      <c r="Q127" s="18" cm="1">
        <f t="array" ref="Q127">_xlfn.IFS(AND(O127&lt;&gt;"-",P127&lt;&gt;"-"),K127*AVERAGE(VLOOKUP(O127,テーブル3[],5,FALSE),VLOOKUP(P127,テーブル3[],5,FALSE)),AND(O127="-",P127&lt;&gt;"-"),K127*VLOOKUP(P127,テーブル3[],5,FALSE),AND(O127&lt;&gt;"-",P127="-"),K127*VLOOKUP(O127,テーブル3[],5,FALSE),AND(O127="-",P127="-"),VLOOKUP(C127,テーブル3[],4,FALSE))</f>
        <v>20.172168298941649</v>
      </c>
      <c r="R127" s="1"/>
    </row>
    <row r="128" spans="1:18" x14ac:dyDescent="0.2">
      <c r="A128" s="1">
        <v>273</v>
      </c>
      <c r="B128" s="1" t="b">
        <v>0</v>
      </c>
      <c r="C128" s="1" t="s">
        <v>470</v>
      </c>
      <c r="D128" s="1" t="s">
        <v>616</v>
      </c>
      <c r="E128" s="1" t="s">
        <v>471</v>
      </c>
      <c r="F128" s="1" t="s">
        <v>3</v>
      </c>
      <c r="G128" s="1">
        <v>190.20262</v>
      </c>
      <c r="H128" s="1"/>
      <c r="I128" s="1">
        <v>0.01</v>
      </c>
      <c r="J128" s="1" t="s">
        <v>4</v>
      </c>
      <c r="K128" s="14">
        <v>1.8</v>
      </c>
      <c r="L128" s="1" t="s">
        <v>13</v>
      </c>
      <c r="M128" s="1" t="s">
        <v>6</v>
      </c>
      <c r="N128" s="6" t="s">
        <v>630</v>
      </c>
      <c r="O128" s="1" t="str" cm="1">
        <f t="array" ref="O128">_xlfn.IFS(K128&lt;RT補正用_IS!$C$3,"-",
AND(K128&gt;RT補正用_IS!$C$3,K128&lt;RT補正用_IS!$C$5),RT補正用_IS!$A$3,
AND(K128&gt;RT補正用_IS!$C$5,K128&lt;RT補正用_IS!$C$6),RT補正用_IS!$A$5,
AND(K128&gt;RT補正用_IS!$C$6,K128&lt;RT補正用_IS!$C$7),RT補正用_IS!$A$6,
AND(K128&gt;RT補正用_IS!$C$7,K128&lt;RT補正用_IS!$C$8),RT補正用_IS!$A$7,
AND(K128&gt;RT補正用_IS!$C$8,K128&lt;RT補正用_IS!$C$9),RT補正用_IS!$A$8,
AND(K128&gt;RT補正用_IS!$C$9,K128&lt;RT補正用_IS!$C$10),RT補正用_IS!$A$9,
AND(K128&gt;RT補正用_IS!$C$10,K128&lt;RT補正用_IS!$C$11),RT補正用_IS!$A$10,
K128&gt;RT補正用_IS!$C$11,RT補正用_IS!$A$11)</f>
        <v>-</v>
      </c>
      <c r="P128" s="1" t="str" cm="1">
        <f t="array" ref="P128">_xlfn.IFS(O128="-",RT補正用_IS!$A$3, O128=RT補正用_IS!$A$3,RT補正用_IS!$A$5,O128=RT補正用_IS!$A$5,RT補正用_IS!$A$6,O128=RT補正用_IS!$A$6,RT補正用_IS!$A$7,O128=RT補正用_IS!$A$7,RT補正用_IS!$A$8,O128=RT補正用_IS!$A$8,RT補正用_IS!$A$9,O128=RT補正用_IS!$A$9,RT補正用_IS!$A$10,O128=RT補正用_IS!$A$10,RT補正用_IS!$A$11,O128=RT補正用_IS!$A$11,"-")</f>
        <v>Methamidophos-d6</v>
      </c>
      <c r="Q128" s="18" cm="1">
        <f t="array" ref="Q128">_xlfn.IFS(AND(O128&lt;&gt;"-",P128&lt;&gt;"-"),K128*AVERAGE(VLOOKUP(O128,テーブル3[],5,FALSE),VLOOKUP(P128,テーブル3[],5,FALSE)),AND(O128="-",P128&lt;&gt;"-"),K128*VLOOKUP(P128,テーブル3[],5,FALSE),AND(O128&lt;&gt;"-",P128="-"),K128*VLOOKUP(O128,テーブル3[],5,FALSE),AND(O128="-",P128="-"),VLOOKUP(C128,テーブル3[],4,FALSE))</f>
        <v>2.0337662337662334</v>
      </c>
      <c r="R128" s="1"/>
    </row>
    <row r="129" spans="1:18" x14ac:dyDescent="0.2">
      <c r="A129" s="1">
        <v>274</v>
      </c>
      <c r="B129" s="1" t="b">
        <v>0</v>
      </c>
      <c r="C129" s="1" t="s">
        <v>470</v>
      </c>
      <c r="D129" s="1" t="s">
        <v>472</v>
      </c>
      <c r="E129" s="1" t="s">
        <v>471</v>
      </c>
      <c r="F129" s="1" t="s">
        <v>3</v>
      </c>
      <c r="G129" s="1">
        <v>190.20262</v>
      </c>
      <c r="H129" s="1">
        <v>87.116829999999993</v>
      </c>
      <c r="I129" s="1">
        <v>0.01</v>
      </c>
      <c r="J129" s="1" t="s">
        <v>4</v>
      </c>
      <c r="K129" s="14">
        <v>1.8</v>
      </c>
      <c r="L129" s="1" t="s">
        <v>13</v>
      </c>
      <c r="M129" s="1" t="s">
        <v>8</v>
      </c>
      <c r="N129" s="6" t="s">
        <v>630</v>
      </c>
      <c r="O129" s="1" t="str" cm="1">
        <f t="array" ref="O129">_xlfn.IFS(K129&lt;RT補正用_IS!$C$3,"-",
AND(K129&gt;RT補正用_IS!$C$3,K129&lt;RT補正用_IS!$C$5),RT補正用_IS!$A$3,
AND(K129&gt;RT補正用_IS!$C$5,K129&lt;RT補正用_IS!$C$6),RT補正用_IS!$A$5,
AND(K129&gt;RT補正用_IS!$C$6,K129&lt;RT補正用_IS!$C$7),RT補正用_IS!$A$6,
AND(K129&gt;RT補正用_IS!$C$7,K129&lt;RT補正用_IS!$C$8),RT補正用_IS!$A$7,
AND(K129&gt;RT補正用_IS!$C$8,K129&lt;RT補正用_IS!$C$9),RT補正用_IS!$A$8,
AND(K129&gt;RT補正用_IS!$C$9,K129&lt;RT補正用_IS!$C$10),RT補正用_IS!$A$9,
AND(K129&gt;RT補正用_IS!$C$10,K129&lt;RT補正用_IS!$C$11),RT補正用_IS!$A$10,
K129&gt;RT補正用_IS!$C$11,RT補正用_IS!$A$11)</f>
        <v>-</v>
      </c>
      <c r="P129" s="1" t="str" cm="1">
        <f t="array" ref="P129">_xlfn.IFS(O129="-",RT補正用_IS!$A$3, O129=RT補正用_IS!$A$3,RT補正用_IS!$A$5,O129=RT補正用_IS!$A$5,RT補正用_IS!$A$6,O129=RT補正用_IS!$A$6,RT補正用_IS!$A$7,O129=RT補正用_IS!$A$7,RT補正用_IS!$A$8,O129=RT補正用_IS!$A$8,RT補正用_IS!$A$9,O129=RT補正用_IS!$A$9,RT補正用_IS!$A$10,O129=RT補正用_IS!$A$10,RT補正用_IS!$A$11,O129=RT補正用_IS!$A$11,"-")</f>
        <v>Methamidophos-d6</v>
      </c>
      <c r="Q129" s="18" cm="1">
        <f t="array" ref="Q129">_xlfn.IFS(AND(O129&lt;&gt;"-",P129&lt;&gt;"-"),K129*AVERAGE(VLOOKUP(O129,テーブル3[],5,FALSE),VLOOKUP(P129,テーブル3[],5,FALSE)),AND(O129="-",P129&lt;&gt;"-"),K129*VLOOKUP(P129,テーブル3[],5,FALSE),AND(O129&lt;&gt;"-",P129="-"),K129*VLOOKUP(O129,テーブル3[],5,FALSE),AND(O129="-",P129="-"),VLOOKUP(C129,テーブル3[],4,FALSE))</f>
        <v>2.0337662337662334</v>
      </c>
      <c r="R129" s="1"/>
    </row>
    <row r="130" spans="1:18" x14ac:dyDescent="0.2">
      <c r="A130" s="1">
        <v>275</v>
      </c>
      <c r="B130" s="1" t="b">
        <v>0</v>
      </c>
      <c r="C130" s="1" t="s">
        <v>470</v>
      </c>
      <c r="D130" s="1" t="s">
        <v>473</v>
      </c>
      <c r="E130" s="1" t="s">
        <v>471</v>
      </c>
      <c r="F130" s="1" t="s">
        <v>3</v>
      </c>
      <c r="G130" s="1">
        <v>190.20262</v>
      </c>
      <c r="H130" s="1">
        <v>70.065129999999996</v>
      </c>
      <c r="I130" s="1">
        <v>0.01</v>
      </c>
      <c r="J130" s="1" t="s">
        <v>4</v>
      </c>
      <c r="K130" s="14">
        <v>1.8</v>
      </c>
      <c r="L130" s="1" t="s">
        <v>13</v>
      </c>
      <c r="M130" s="1" t="s">
        <v>8</v>
      </c>
      <c r="N130" s="6" t="s">
        <v>630</v>
      </c>
      <c r="O130" s="1" t="str" cm="1">
        <f t="array" ref="O130">_xlfn.IFS(K130&lt;RT補正用_IS!$C$3,"-",
AND(K130&gt;RT補正用_IS!$C$3,K130&lt;RT補正用_IS!$C$5),RT補正用_IS!$A$3,
AND(K130&gt;RT補正用_IS!$C$5,K130&lt;RT補正用_IS!$C$6),RT補正用_IS!$A$5,
AND(K130&gt;RT補正用_IS!$C$6,K130&lt;RT補正用_IS!$C$7),RT補正用_IS!$A$6,
AND(K130&gt;RT補正用_IS!$C$7,K130&lt;RT補正用_IS!$C$8),RT補正用_IS!$A$7,
AND(K130&gt;RT補正用_IS!$C$8,K130&lt;RT補正用_IS!$C$9),RT補正用_IS!$A$8,
AND(K130&gt;RT補正用_IS!$C$9,K130&lt;RT補正用_IS!$C$10),RT補正用_IS!$A$9,
AND(K130&gt;RT補正用_IS!$C$10,K130&lt;RT補正用_IS!$C$11),RT補正用_IS!$A$10,
K130&gt;RT補正用_IS!$C$11,RT補正用_IS!$A$11)</f>
        <v>-</v>
      </c>
      <c r="P130" s="1" t="str" cm="1">
        <f t="array" ref="P130">_xlfn.IFS(O130="-",RT補正用_IS!$A$3, O130=RT補正用_IS!$A$3,RT補正用_IS!$A$5,O130=RT補正用_IS!$A$5,RT補正用_IS!$A$6,O130=RT補正用_IS!$A$6,RT補正用_IS!$A$7,O130=RT補正用_IS!$A$7,RT補正用_IS!$A$8,O130=RT補正用_IS!$A$8,RT補正用_IS!$A$9,O130=RT補正用_IS!$A$9,RT補正用_IS!$A$10,O130=RT補正用_IS!$A$10,RT補正用_IS!$A$11,O130=RT補正用_IS!$A$11,"-")</f>
        <v>Methamidophos-d6</v>
      </c>
      <c r="Q130" s="18" cm="1">
        <f t="array" ref="Q130">_xlfn.IFS(AND(O130&lt;&gt;"-",P130&lt;&gt;"-"),K130*AVERAGE(VLOOKUP(O130,テーブル3[],5,FALSE),VLOOKUP(P130,テーブル3[],5,FALSE)),AND(O130="-",P130&lt;&gt;"-"),K130*VLOOKUP(P130,テーブル3[],5,FALSE),AND(O130&lt;&gt;"-",P130="-"),K130*VLOOKUP(O130,テーブル3[],5,FALSE),AND(O130="-",P130="-"),VLOOKUP(C130,テーブル3[],4,FALSE))</f>
        <v>2.0337662337662334</v>
      </c>
      <c r="R130" s="1"/>
    </row>
    <row r="131" spans="1:18" x14ac:dyDescent="0.2">
      <c r="A131" s="1">
        <v>39</v>
      </c>
      <c r="B131" s="1" t="b">
        <v>0</v>
      </c>
      <c r="C131" s="1" t="s">
        <v>82</v>
      </c>
      <c r="D131" s="1" t="s">
        <v>83</v>
      </c>
      <c r="E131" s="1" t="s">
        <v>84</v>
      </c>
      <c r="F131" s="1" t="s">
        <v>3</v>
      </c>
      <c r="G131" s="1">
        <v>195.06519</v>
      </c>
      <c r="H131" s="1"/>
      <c r="I131" s="1">
        <v>0.01</v>
      </c>
      <c r="J131" s="1" t="s">
        <v>4</v>
      </c>
      <c r="K131" s="14">
        <v>21.5</v>
      </c>
      <c r="L131" s="1" t="s">
        <v>54</v>
      </c>
      <c r="M131" s="1" t="s">
        <v>6</v>
      </c>
      <c r="N131" s="6" t="s">
        <v>630</v>
      </c>
      <c r="O131" s="1" t="str" cm="1">
        <f t="array" ref="O131">_xlfn.IFS(K131&lt;RT補正用_IS!$C$3,"-",
AND(K131&gt;RT補正用_IS!$C$3,K131&lt;RT補正用_IS!$C$5),RT補正用_IS!$A$3,
AND(K131&gt;RT補正用_IS!$C$5,K131&lt;RT補正用_IS!$C$6),RT補正用_IS!$A$5,
AND(K131&gt;RT補正用_IS!$C$6,K131&lt;RT補正用_IS!$C$7),RT補正用_IS!$A$6,
AND(K131&gt;RT補正用_IS!$C$7,K131&lt;RT補正用_IS!$C$8),RT補正用_IS!$A$7,
AND(K131&gt;RT補正用_IS!$C$8,K131&lt;RT補正用_IS!$C$9),RT補正用_IS!$A$8,
AND(K131&gt;RT補正用_IS!$C$9,K131&lt;RT補正用_IS!$C$10),RT補正用_IS!$A$9,
AND(K131&gt;RT補正用_IS!$C$10,K131&lt;RT補正用_IS!$C$11),RT補正用_IS!$A$10,
K131&gt;RT補正用_IS!$C$11,RT補正用_IS!$A$11)</f>
        <v>Carbendazim-d4</v>
      </c>
      <c r="P131" s="1" t="str" cm="1">
        <f t="array" ref="P131">_xlfn.IFS(O131="-",RT補正用_IS!$A$3, O131=RT補正用_IS!$A$3,RT補正用_IS!$A$5,O131=RT補正用_IS!$A$5,RT補正用_IS!$A$6,O131=RT補正用_IS!$A$6,RT補正用_IS!$A$7,O131=RT補正用_IS!$A$7,RT補正用_IS!$A$8,O131=RT補正用_IS!$A$8,RT補正用_IS!$A$9,O131=RT補正用_IS!$A$9,RT補正用_IS!$A$10,O131=RT補正用_IS!$A$10,RT補正用_IS!$A$11,O131=RT補正用_IS!$A$11,"-")</f>
        <v>Pirimicarb-d6</v>
      </c>
      <c r="Q131" s="18" cm="1">
        <f t="array" ref="Q131">_xlfn.IFS(AND(O131&lt;&gt;"-",P131&lt;&gt;"-"),K131*AVERAGE(VLOOKUP(O131,テーブル3[],5,FALSE),VLOOKUP(P131,テーブル3[],5,FALSE)),AND(O131="-",P131&lt;&gt;"-"),K131*VLOOKUP(P131,テーブル3[],5,FALSE),AND(O131&lt;&gt;"-",P131="-"),K131*VLOOKUP(O131,テーブル3[],5,FALSE),AND(O131="-",P131="-"),VLOOKUP(C131,テーブル3[],4,FALSE))</f>
        <v>22.015310580063222</v>
      </c>
      <c r="R131" s="1"/>
    </row>
    <row r="132" spans="1:18" x14ac:dyDescent="0.2">
      <c r="A132" s="1">
        <v>40</v>
      </c>
      <c r="B132" s="1" t="b">
        <v>0</v>
      </c>
      <c r="C132" s="1" t="s">
        <v>82</v>
      </c>
      <c r="D132" s="1" t="s">
        <v>85</v>
      </c>
      <c r="E132" s="1" t="s">
        <v>84</v>
      </c>
      <c r="F132" s="1" t="s">
        <v>3</v>
      </c>
      <c r="G132" s="1">
        <v>195.06519</v>
      </c>
      <c r="H132" s="1">
        <v>163.03897000000001</v>
      </c>
      <c r="I132" s="1">
        <v>0.01</v>
      </c>
      <c r="J132" s="1" t="s">
        <v>4</v>
      </c>
      <c r="K132" s="14">
        <v>21.5</v>
      </c>
      <c r="L132" s="1" t="s">
        <v>54</v>
      </c>
      <c r="M132" s="1" t="s">
        <v>8</v>
      </c>
      <c r="N132" s="6" t="s">
        <v>630</v>
      </c>
      <c r="O132" s="1" t="str" cm="1">
        <f t="array" ref="O132">_xlfn.IFS(K132&lt;RT補正用_IS!$C$3,"-",
AND(K132&gt;RT補正用_IS!$C$3,K132&lt;RT補正用_IS!$C$5),RT補正用_IS!$A$3,
AND(K132&gt;RT補正用_IS!$C$5,K132&lt;RT補正用_IS!$C$6),RT補正用_IS!$A$5,
AND(K132&gt;RT補正用_IS!$C$6,K132&lt;RT補正用_IS!$C$7),RT補正用_IS!$A$6,
AND(K132&gt;RT補正用_IS!$C$7,K132&lt;RT補正用_IS!$C$8),RT補正用_IS!$A$7,
AND(K132&gt;RT補正用_IS!$C$8,K132&lt;RT補正用_IS!$C$9),RT補正用_IS!$A$8,
AND(K132&gt;RT補正用_IS!$C$9,K132&lt;RT補正用_IS!$C$10),RT補正用_IS!$A$9,
AND(K132&gt;RT補正用_IS!$C$10,K132&lt;RT補正用_IS!$C$11),RT補正用_IS!$A$10,
K132&gt;RT補正用_IS!$C$11,RT補正用_IS!$A$11)</f>
        <v>Carbendazim-d4</v>
      </c>
      <c r="P132" s="1" t="str" cm="1">
        <f t="array" ref="P132">_xlfn.IFS(O132="-",RT補正用_IS!$A$3, O132=RT補正用_IS!$A$3,RT補正用_IS!$A$5,O132=RT補正用_IS!$A$5,RT補正用_IS!$A$6,O132=RT補正用_IS!$A$6,RT補正用_IS!$A$7,O132=RT補正用_IS!$A$7,RT補正用_IS!$A$8,O132=RT補正用_IS!$A$8,RT補正用_IS!$A$9,O132=RT補正用_IS!$A$9,RT補正用_IS!$A$10,O132=RT補正用_IS!$A$10,RT補正用_IS!$A$11,O132=RT補正用_IS!$A$11,"-")</f>
        <v>Pirimicarb-d6</v>
      </c>
      <c r="Q132" s="18" cm="1">
        <f t="array" ref="Q132">_xlfn.IFS(AND(O132&lt;&gt;"-",P132&lt;&gt;"-"),K132*AVERAGE(VLOOKUP(O132,テーブル3[],5,FALSE),VLOOKUP(P132,テーブル3[],5,FALSE)),AND(O132="-",P132&lt;&gt;"-"),K132*VLOOKUP(P132,テーブル3[],5,FALSE),AND(O132&lt;&gt;"-",P132="-"),K132*VLOOKUP(O132,テーブル3[],5,FALSE),AND(O132="-",P132="-"),VLOOKUP(C132,テーブル3[],4,FALSE))</f>
        <v>22.015310580063222</v>
      </c>
      <c r="R132" s="1"/>
    </row>
    <row r="133" spans="1:18" x14ac:dyDescent="0.2">
      <c r="A133" s="1">
        <v>41</v>
      </c>
      <c r="B133" s="1" t="b">
        <v>0</v>
      </c>
      <c r="C133" s="1" t="s">
        <v>82</v>
      </c>
      <c r="D133" s="1" t="s">
        <v>86</v>
      </c>
      <c r="E133" s="1" t="s">
        <v>84</v>
      </c>
      <c r="F133" s="1" t="s">
        <v>3</v>
      </c>
      <c r="G133" s="1">
        <v>195.06519</v>
      </c>
      <c r="H133" s="1">
        <v>77.038579999999996</v>
      </c>
      <c r="I133" s="1">
        <v>0.01</v>
      </c>
      <c r="J133" s="1" t="s">
        <v>4</v>
      </c>
      <c r="K133" s="14">
        <v>21.5</v>
      </c>
      <c r="L133" s="1" t="s">
        <v>54</v>
      </c>
      <c r="M133" s="1" t="s">
        <v>8</v>
      </c>
      <c r="N133" s="6" t="s">
        <v>630</v>
      </c>
      <c r="O133" s="1" t="str" cm="1">
        <f t="array" ref="O133">_xlfn.IFS(K133&lt;RT補正用_IS!$C$3,"-",
AND(K133&gt;RT補正用_IS!$C$3,K133&lt;RT補正用_IS!$C$5),RT補正用_IS!$A$3,
AND(K133&gt;RT補正用_IS!$C$5,K133&lt;RT補正用_IS!$C$6),RT補正用_IS!$A$5,
AND(K133&gt;RT補正用_IS!$C$6,K133&lt;RT補正用_IS!$C$7),RT補正用_IS!$A$6,
AND(K133&gt;RT補正用_IS!$C$7,K133&lt;RT補正用_IS!$C$8),RT補正用_IS!$A$7,
AND(K133&gt;RT補正用_IS!$C$8,K133&lt;RT補正用_IS!$C$9),RT補正用_IS!$A$8,
AND(K133&gt;RT補正用_IS!$C$9,K133&lt;RT補正用_IS!$C$10),RT補正用_IS!$A$9,
AND(K133&gt;RT補正用_IS!$C$10,K133&lt;RT補正用_IS!$C$11),RT補正用_IS!$A$10,
K133&gt;RT補正用_IS!$C$11,RT補正用_IS!$A$11)</f>
        <v>Carbendazim-d4</v>
      </c>
      <c r="P133" s="1" t="str" cm="1">
        <f t="array" ref="P133">_xlfn.IFS(O133="-",RT補正用_IS!$A$3, O133=RT補正用_IS!$A$3,RT補正用_IS!$A$5,O133=RT補正用_IS!$A$5,RT補正用_IS!$A$6,O133=RT補正用_IS!$A$6,RT補正用_IS!$A$7,O133=RT補正用_IS!$A$7,RT補正用_IS!$A$8,O133=RT補正用_IS!$A$8,RT補正用_IS!$A$9,O133=RT補正用_IS!$A$9,RT補正用_IS!$A$10,O133=RT補正用_IS!$A$10,RT補正用_IS!$A$11,O133=RT補正用_IS!$A$11,"-")</f>
        <v>Pirimicarb-d6</v>
      </c>
      <c r="Q133" s="18" cm="1">
        <f t="array" ref="Q133">_xlfn.IFS(AND(O133&lt;&gt;"-",P133&lt;&gt;"-"),K133*AVERAGE(VLOOKUP(O133,テーブル3[],5,FALSE),VLOOKUP(P133,テーブル3[],5,FALSE)),AND(O133="-",P133&lt;&gt;"-"),K133*VLOOKUP(P133,テーブル3[],5,FALSE),AND(O133&lt;&gt;"-",P133="-"),K133*VLOOKUP(O133,テーブル3[],5,FALSE),AND(O133="-",P133="-"),VLOOKUP(C133,テーブル3[],4,FALSE))</f>
        <v>22.015310580063222</v>
      </c>
      <c r="R133" s="1"/>
    </row>
    <row r="134" spans="1:18" x14ac:dyDescent="0.2">
      <c r="A134" s="1">
        <v>22</v>
      </c>
      <c r="B134" s="1" t="b">
        <v>1</v>
      </c>
      <c r="C134" s="1" t="s">
        <v>47</v>
      </c>
      <c r="D134" s="1" t="s">
        <v>48</v>
      </c>
      <c r="E134" s="1" t="s">
        <v>49</v>
      </c>
      <c r="F134" s="1" t="s">
        <v>3</v>
      </c>
      <c r="G134" s="1">
        <v>196.10185999999999</v>
      </c>
      <c r="H134" s="1"/>
      <c r="I134" s="1">
        <v>0.01</v>
      </c>
      <c r="J134" s="1" t="s">
        <v>4</v>
      </c>
      <c r="K134" s="14">
        <v>18.332000000000001</v>
      </c>
      <c r="L134" s="1"/>
      <c r="M134" s="1" t="s">
        <v>6</v>
      </c>
      <c r="N134" s="6" t="s">
        <v>630</v>
      </c>
      <c r="O134" s="11" t="s">
        <v>627</v>
      </c>
      <c r="P134" s="11" t="s">
        <v>627</v>
      </c>
      <c r="Q134" s="18" cm="1">
        <f t="array" ref="Q134">_xlfn.IFS(AND(O134&lt;&gt;"-",P134&lt;&gt;"-"),K134*AVERAGE(VLOOKUP(O134,テーブル3[],5,FALSE),VLOOKUP(P134,テーブル3[],5,FALSE)),AND(O134="-",P134&lt;&gt;"-"),K134*VLOOKUP(P134,テーブル3[],5,FALSE),AND(O134&lt;&gt;"-",P134="-"),K134*VLOOKUP(O134,テーブル3[],5,FALSE),AND(O134="-",P134="-"),VLOOKUP(C134,テーブル3[],4,FALSE))</f>
        <v>18.832000000000001</v>
      </c>
      <c r="R134" s="1"/>
    </row>
    <row r="135" spans="1:18" x14ac:dyDescent="0.2">
      <c r="A135" s="1">
        <v>23</v>
      </c>
      <c r="B135" s="1" t="b">
        <v>1</v>
      </c>
      <c r="C135" s="1" t="s">
        <v>47</v>
      </c>
      <c r="D135" s="1" t="s">
        <v>50</v>
      </c>
      <c r="E135" s="1" t="s">
        <v>49</v>
      </c>
      <c r="F135" s="1" t="s">
        <v>3</v>
      </c>
      <c r="G135" s="1">
        <v>196.10185999999999</v>
      </c>
      <c r="H135" s="1">
        <v>164.07589999999999</v>
      </c>
      <c r="I135" s="1">
        <v>0.01</v>
      </c>
      <c r="J135" s="1" t="s">
        <v>4</v>
      </c>
      <c r="K135" s="14">
        <v>18.332000000000001</v>
      </c>
      <c r="L135" s="1"/>
      <c r="M135" s="1" t="s">
        <v>8</v>
      </c>
      <c r="N135" s="6" t="s">
        <v>630</v>
      </c>
      <c r="O135" s="11" t="s">
        <v>627</v>
      </c>
      <c r="P135" s="11" t="s">
        <v>627</v>
      </c>
      <c r="Q135" s="18" cm="1">
        <f t="array" ref="Q135">_xlfn.IFS(AND(O135&lt;&gt;"-",P135&lt;&gt;"-"),K135*AVERAGE(VLOOKUP(O135,テーブル3[],5,FALSE),VLOOKUP(P135,テーブル3[],5,FALSE)),AND(O135="-",P135&lt;&gt;"-"),K135*VLOOKUP(P135,テーブル3[],5,FALSE),AND(O135&lt;&gt;"-",P135="-"),K135*VLOOKUP(O135,テーブル3[],5,FALSE),AND(O135="-",P135="-"),VLOOKUP(C135,テーブル3[],4,FALSE))</f>
        <v>18.832000000000001</v>
      </c>
      <c r="R135" s="1"/>
    </row>
    <row r="136" spans="1:18" x14ac:dyDescent="0.2">
      <c r="A136" s="1">
        <v>48</v>
      </c>
      <c r="B136" s="1" t="b">
        <v>1</v>
      </c>
      <c r="C136" s="1" t="s">
        <v>47</v>
      </c>
      <c r="D136" s="1" t="s">
        <v>97</v>
      </c>
      <c r="E136" s="1" t="s">
        <v>49</v>
      </c>
      <c r="F136" s="1" t="s">
        <v>3</v>
      </c>
      <c r="G136" s="1">
        <v>196.10185999999999</v>
      </c>
      <c r="H136" s="1">
        <v>136.08090000000001</v>
      </c>
      <c r="I136" s="1">
        <v>0.01</v>
      </c>
      <c r="J136" s="1" t="s">
        <v>4</v>
      </c>
      <c r="K136" s="14">
        <v>18.332000000000001</v>
      </c>
      <c r="L136" s="1"/>
      <c r="M136" s="1" t="s">
        <v>8</v>
      </c>
      <c r="N136" s="6" t="s">
        <v>630</v>
      </c>
      <c r="O136" s="11" t="s">
        <v>627</v>
      </c>
      <c r="P136" s="11" t="s">
        <v>627</v>
      </c>
      <c r="Q136" s="18" cm="1">
        <f t="array" ref="Q136">_xlfn.IFS(AND(O136&lt;&gt;"-",P136&lt;&gt;"-"),K136*AVERAGE(VLOOKUP(O136,テーブル3[],5,FALSE),VLOOKUP(P136,テーブル3[],5,FALSE)),AND(O136="-",P136&lt;&gt;"-"),K136*VLOOKUP(P136,テーブル3[],5,FALSE),AND(O136&lt;&gt;"-",P136="-"),K136*VLOOKUP(O136,テーブル3[],5,FALSE),AND(O136="-",P136="-"),VLOOKUP(C136,テーブル3[],4,FALSE))</f>
        <v>18.832000000000001</v>
      </c>
      <c r="R136" s="1"/>
    </row>
    <row r="137" spans="1:18" x14ac:dyDescent="0.2">
      <c r="A137" s="1">
        <v>74</v>
      </c>
      <c r="B137" s="1" t="b">
        <v>0</v>
      </c>
      <c r="C137" s="1" t="s">
        <v>142</v>
      </c>
      <c r="D137" s="1" t="s">
        <v>143</v>
      </c>
      <c r="E137" s="1" t="s">
        <v>144</v>
      </c>
      <c r="F137" s="1" t="s">
        <v>3</v>
      </c>
      <c r="G137" s="1">
        <v>199.08659</v>
      </c>
      <c r="H137" s="1"/>
      <c r="I137" s="1">
        <v>0.01</v>
      </c>
      <c r="J137" s="1" t="s">
        <v>4</v>
      </c>
      <c r="K137" s="14">
        <v>27.5</v>
      </c>
      <c r="L137" s="1" t="s">
        <v>25</v>
      </c>
      <c r="M137" s="1" t="s">
        <v>6</v>
      </c>
      <c r="N137" s="6" t="s">
        <v>630</v>
      </c>
      <c r="O137" s="1" t="str" cm="1">
        <f t="array" ref="O137">_xlfn.IFS(K137&lt;RT補正用_IS!$C$3,"-",
AND(K137&gt;RT補正用_IS!$C$3,K137&lt;RT補正用_IS!$C$5),RT補正用_IS!$A$3,
AND(K137&gt;RT補正用_IS!$C$5,K137&lt;RT補正用_IS!$C$6),RT補正用_IS!$A$5,
AND(K137&gt;RT補正用_IS!$C$6,K137&lt;RT補正用_IS!$C$7),RT補正用_IS!$A$6,
AND(K137&gt;RT補正用_IS!$C$7,K137&lt;RT補正用_IS!$C$8),RT補正用_IS!$A$7,
AND(K137&gt;RT補正用_IS!$C$8,K137&lt;RT補正用_IS!$C$9),RT補正用_IS!$A$8,
AND(K137&gt;RT補正用_IS!$C$9,K137&lt;RT補正用_IS!$C$10),RT補正用_IS!$A$9,
AND(K137&gt;RT補正用_IS!$C$10,K137&lt;RT補正用_IS!$C$11),RT補正用_IS!$A$10,
K137&gt;RT補正用_IS!$C$11,RT補正用_IS!$A$11)</f>
        <v>13C6-DCMU</v>
      </c>
      <c r="P137" s="1" t="str" cm="1">
        <f t="array" ref="P137">_xlfn.IFS(O137="-",RT補正用_IS!$A$3, O137=RT補正用_IS!$A$3,RT補正用_IS!$A$5,O137=RT補正用_IS!$A$5,RT補正用_IS!$A$6,O137=RT補正用_IS!$A$6,RT補正用_IS!$A$7,O137=RT補正用_IS!$A$7,RT補正用_IS!$A$8,O137=RT補正用_IS!$A$8,RT補正用_IS!$A$9,O137=RT補正用_IS!$A$9,RT補正用_IS!$A$10,O137=RT補正用_IS!$A$10,RT補正用_IS!$A$11,O137=RT補正用_IS!$A$11,"-")</f>
        <v>Imazail-d5</v>
      </c>
      <c r="Q137" s="18" cm="1">
        <f t="array" ref="Q137">_xlfn.IFS(AND(O137&lt;&gt;"-",P137&lt;&gt;"-"),K137*AVERAGE(VLOOKUP(O137,テーブル3[],5,FALSE),VLOOKUP(P137,テーブル3[],5,FALSE)),AND(O137="-",P137&lt;&gt;"-"),K137*VLOOKUP(P137,テーブル3[],5,FALSE),AND(O137&lt;&gt;"-",P137="-"),K137*VLOOKUP(O137,テーブル3[],5,FALSE),AND(O137="-",P137="-"),VLOOKUP(C137,テーブル3[],4,FALSE))</f>
        <v>28.006035094462348</v>
      </c>
      <c r="R137" s="1"/>
    </row>
    <row r="138" spans="1:18" x14ac:dyDescent="0.2">
      <c r="A138" s="1">
        <v>75</v>
      </c>
      <c r="B138" s="1" t="b">
        <v>0</v>
      </c>
      <c r="C138" s="1" t="s">
        <v>142</v>
      </c>
      <c r="D138" s="1" t="s">
        <v>145</v>
      </c>
      <c r="E138" s="1" t="s">
        <v>144</v>
      </c>
      <c r="F138" s="1" t="s">
        <v>3</v>
      </c>
      <c r="G138" s="1">
        <v>199.08659</v>
      </c>
      <c r="H138" s="1">
        <v>66.046400000000006</v>
      </c>
      <c r="I138" s="1">
        <v>0.01</v>
      </c>
      <c r="J138" s="1" t="s">
        <v>4</v>
      </c>
      <c r="K138" s="14">
        <v>27.5</v>
      </c>
      <c r="L138" s="1" t="s">
        <v>25</v>
      </c>
      <c r="M138" s="1" t="s">
        <v>8</v>
      </c>
      <c r="N138" s="6" t="s">
        <v>630</v>
      </c>
      <c r="O138" s="1" t="str" cm="1">
        <f t="array" ref="O138">_xlfn.IFS(K138&lt;RT補正用_IS!$C$3,"-",
AND(K138&gt;RT補正用_IS!$C$3,K138&lt;RT補正用_IS!$C$5),RT補正用_IS!$A$3,
AND(K138&gt;RT補正用_IS!$C$5,K138&lt;RT補正用_IS!$C$6),RT補正用_IS!$A$5,
AND(K138&gt;RT補正用_IS!$C$6,K138&lt;RT補正用_IS!$C$7),RT補正用_IS!$A$6,
AND(K138&gt;RT補正用_IS!$C$7,K138&lt;RT補正用_IS!$C$8),RT補正用_IS!$A$7,
AND(K138&gt;RT補正用_IS!$C$8,K138&lt;RT補正用_IS!$C$9),RT補正用_IS!$A$8,
AND(K138&gt;RT補正用_IS!$C$9,K138&lt;RT補正用_IS!$C$10),RT補正用_IS!$A$9,
AND(K138&gt;RT補正用_IS!$C$10,K138&lt;RT補正用_IS!$C$11),RT補正用_IS!$A$10,
K138&gt;RT補正用_IS!$C$11,RT補正用_IS!$A$11)</f>
        <v>13C6-DCMU</v>
      </c>
      <c r="P138" s="1" t="str" cm="1">
        <f t="array" ref="P138">_xlfn.IFS(O138="-",RT補正用_IS!$A$3, O138=RT補正用_IS!$A$3,RT補正用_IS!$A$5,O138=RT補正用_IS!$A$5,RT補正用_IS!$A$6,O138=RT補正用_IS!$A$6,RT補正用_IS!$A$7,O138=RT補正用_IS!$A$7,RT補正用_IS!$A$8,O138=RT補正用_IS!$A$8,RT補正用_IS!$A$9,O138=RT補正用_IS!$A$9,RT補正用_IS!$A$10,O138=RT補正用_IS!$A$10,RT補正用_IS!$A$11,O138=RT補正用_IS!$A$11,"-")</f>
        <v>Imazail-d5</v>
      </c>
      <c r="Q138" s="18" cm="1">
        <f t="array" ref="Q138">_xlfn.IFS(AND(O138&lt;&gt;"-",P138&lt;&gt;"-"),K138*AVERAGE(VLOOKUP(O138,テーブル3[],5,FALSE),VLOOKUP(P138,テーブル3[],5,FALSE)),AND(O138="-",P138&lt;&gt;"-"),K138*VLOOKUP(P138,テーブル3[],5,FALSE),AND(O138&lt;&gt;"-",P138="-"),K138*VLOOKUP(O138,テーブル3[],5,FALSE),AND(O138="-",P138="-"),VLOOKUP(C138,テーブル3[],4,FALSE))</f>
        <v>28.006035094462348</v>
      </c>
      <c r="R138" s="1"/>
    </row>
    <row r="139" spans="1:18" x14ac:dyDescent="0.2">
      <c r="A139" s="1">
        <v>76</v>
      </c>
      <c r="B139" s="1" t="b">
        <v>0</v>
      </c>
      <c r="C139" s="1" t="s">
        <v>142</v>
      </c>
      <c r="D139" s="1" t="s">
        <v>146</v>
      </c>
      <c r="E139" s="1" t="s">
        <v>144</v>
      </c>
      <c r="F139" s="1" t="s">
        <v>3</v>
      </c>
      <c r="G139" s="1">
        <v>199.08659</v>
      </c>
      <c r="H139" s="1">
        <v>168.08078</v>
      </c>
      <c r="I139" s="1">
        <v>0.01</v>
      </c>
      <c r="J139" s="1" t="s">
        <v>4</v>
      </c>
      <c r="K139" s="14">
        <v>27.5</v>
      </c>
      <c r="L139" s="1" t="s">
        <v>25</v>
      </c>
      <c r="M139" s="1" t="s">
        <v>8</v>
      </c>
      <c r="N139" s="6" t="s">
        <v>630</v>
      </c>
      <c r="O139" s="1" t="str" cm="1">
        <f t="array" ref="O139">_xlfn.IFS(K139&lt;RT補正用_IS!$C$3,"-",
AND(K139&gt;RT補正用_IS!$C$3,K139&lt;RT補正用_IS!$C$5),RT補正用_IS!$A$3,
AND(K139&gt;RT補正用_IS!$C$5,K139&lt;RT補正用_IS!$C$6),RT補正用_IS!$A$5,
AND(K139&gt;RT補正用_IS!$C$6,K139&lt;RT補正用_IS!$C$7),RT補正用_IS!$A$6,
AND(K139&gt;RT補正用_IS!$C$7,K139&lt;RT補正用_IS!$C$8),RT補正用_IS!$A$7,
AND(K139&gt;RT補正用_IS!$C$8,K139&lt;RT補正用_IS!$C$9),RT補正用_IS!$A$8,
AND(K139&gt;RT補正用_IS!$C$9,K139&lt;RT補正用_IS!$C$10),RT補正用_IS!$A$9,
AND(K139&gt;RT補正用_IS!$C$10,K139&lt;RT補正用_IS!$C$11),RT補正用_IS!$A$10,
K139&gt;RT補正用_IS!$C$11,RT補正用_IS!$A$11)</f>
        <v>13C6-DCMU</v>
      </c>
      <c r="P139" s="1" t="str" cm="1">
        <f t="array" ref="P139">_xlfn.IFS(O139="-",RT補正用_IS!$A$3, O139=RT補正用_IS!$A$3,RT補正用_IS!$A$5,O139=RT補正用_IS!$A$5,RT補正用_IS!$A$6,O139=RT補正用_IS!$A$6,RT補正用_IS!$A$7,O139=RT補正用_IS!$A$7,RT補正用_IS!$A$8,O139=RT補正用_IS!$A$8,RT補正用_IS!$A$9,O139=RT補正用_IS!$A$9,RT補正用_IS!$A$10,O139=RT補正用_IS!$A$10,RT補正用_IS!$A$11,O139=RT補正用_IS!$A$11,"-")</f>
        <v>Imazail-d5</v>
      </c>
      <c r="Q139" s="18" cm="1">
        <f t="array" ref="Q139">_xlfn.IFS(AND(O139&lt;&gt;"-",P139&lt;&gt;"-"),K139*AVERAGE(VLOOKUP(O139,テーブル3[],5,FALSE),VLOOKUP(P139,テーブル3[],5,FALSE)),AND(O139="-",P139&lt;&gt;"-"),K139*VLOOKUP(P139,テーブル3[],5,FALSE),AND(O139&lt;&gt;"-",P139="-"),K139*VLOOKUP(O139,テーブル3[],5,FALSE),AND(O139="-",P139="-"),VLOOKUP(C139,テーブル3[],4,FALSE))</f>
        <v>28.006035094462348</v>
      </c>
      <c r="R139" s="1"/>
    </row>
    <row r="140" spans="1:18" x14ac:dyDescent="0.2">
      <c r="A140" s="1">
        <v>306</v>
      </c>
      <c r="B140" s="1" t="b">
        <v>0</v>
      </c>
      <c r="C140" s="1" t="s">
        <v>525</v>
      </c>
      <c r="D140" s="1" t="s">
        <v>526</v>
      </c>
      <c r="E140" s="1" t="s">
        <v>527</v>
      </c>
      <c r="F140" s="1" t="s">
        <v>3</v>
      </c>
      <c r="G140" s="1">
        <v>203.11386999999999</v>
      </c>
      <c r="H140" s="1"/>
      <c r="I140" s="1">
        <v>0.01</v>
      </c>
      <c r="J140" s="1" t="s">
        <v>4</v>
      </c>
      <c r="K140" s="14">
        <v>9.9</v>
      </c>
      <c r="L140" s="1" t="s">
        <v>5</v>
      </c>
      <c r="M140" s="1" t="s">
        <v>6</v>
      </c>
      <c r="N140" s="6" t="s">
        <v>630</v>
      </c>
      <c r="O140" s="1" t="str" cm="1">
        <f t="array" ref="O140">_xlfn.IFS(K140&lt;RT補正用_IS!$C$3,"-",
AND(K140&gt;RT補正用_IS!$C$3,K140&lt;RT補正用_IS!$C$5),RT補正用_IS!$A$3,
AND(K140&gt;RT補正用_IS!$C$5,K140&lt;RT補正用_IS!$C$6),RT補正用_IS!$A$5,
AND(K140&gt;RT補正用_IS!$C$6,K140&lt;RT補正用_IS!$C$7),RT補正用_IS!$A$6,
AND(K140&gt;RT補正用_IS!$C$7,K140&lt;RT補正用_IS!$C$8),RT補正用_IS!$A$7,
AND(K140&gt;RT補正用_IS!$C$8,K140&lt;RT補正用_IS!$C$9),RT補正用_IS!$A$8,
AND(K140&gt;RT補正用_IS!$C$9,K140&lt;RT補正用_IS!$C$10),RT補正用_IS!$A$9,
AND(K140&gt;RT補正用_IS!$C$10,K140&lt;RT補正用_IS!$C$11),RT補正用_IS!$A$10,
K140&gt;RT補正用_IS!$C$11,RT補正用_IS!$A$11)</f>
        <v>Methamidophos-d6</v>
      </c>
      <c r="P140" s="1" t="str" cm="1">
        <f t="array" ref="P140">_xlfn.IFS(O140="-",RT補正用_IS!$A$3, O140=RT補正用_IS!$A$3,RT補正用_IS!$A$5,O140=RT補正用_IS!$A$5,RT補正用_IS!$A$6,O140=RT補正用_IS!$A$6,RT補正用_IS!$A$7,O140=RT補正用_IS!$A$7,RT補正用_IS!$A$8,O140=RT補正用_IS!$A$8,RT補正用_IS!$A$9,O140=RT補正用_IS!$A$9,RT補正用_IS!$A$10,O140=RT補正用_IS!$A$10,RT補正用_IS!$A$11,O140=RT補正用_IS!$A$11,"-")</f>
        <v>Methomyl-d3</v>
      </c>
      <c r="Q140" s="18" cm="1">
        <f t="array" ref="Q140">_xlfn.IFS(AND(O140&lt;&gt;"-",P140&lt;&gt;"-"),K140*AVERAGE(VLOOKUP(O140,テーブル3[],5,FALSE),VLOOKUP(P140,テーブル3[],5,FALSE)),AND(O140="-",P140&lt;&gt;"-"),K140*VLOOKUP(P140,テーブル3[],5,FALSE),AND(O140&lt;&gt;"-",P140="-"),K140*VLOOKUP(O140,テーブル3[],5,FALSE),AND(O140="-",P140="-"),VLOOKUP(C140,テーブル3[],4,FALSE))</f>
        <v>10.737739032620922</v>
      </c>
      <c r="R140" s="1"/>
    </row>
    <row r="141" spans="1:18" x14ac:dyDescent="0.2">
      <c r="A141" s="1">
        <v>307</v>
      </c>
      <c r="B141" s="1" t="b">
        <v>0</v>
      </c>
      <c r="C141" s="1" t="s">
        <v>525</v>
      </c>
      <c r="D141" s="1" t="s">
        <v>528</v>
      </c>
      <c r="E141" s="1" t="s">
        <v>527</v>
      </c>
      <c r="F141" s="1" t="s">
        <v>3</v>
      </c>
      <c r="G141" s="1">
        <v>203.11386999999999</v>
      </c>
      <c r="H141" s="1">
        <v>73.063299999999998</v>
      </c>
      <c r="I141" s="1">
        <v>0.01</v>
      </c>
      <c r="J141" s="1" t="s">
        <v>4</v>
      </c>
      <c r="K141" s="14">
        <v>9.9</v>
      </c>
      <c r="L141" s="1" t="s">
        <v>5</v>
      </c>
      <c r="M141" s="1" t="s">
        <v>8</v>
      </c>
      <c r="N141" s="6" t="s">
        <v>630</v>
      </c>
      <c r="O141" s="1" t="str" cm="1">
        <f t="array" ref="O141">_xlfn.IFS(K141&lt;RT補正用_IS!$C$3,"-",
AND(K141&gt;RT補正用_IS!$C$3,K141&lt;RT補正用_IS!$C$5),RT補正用_IS!$A$3,
AND(K141&gt;RT補正用_IS!$C$5,K141&lt;RT補正用_IS!$C$6),RT補正用_IS!$A$5,
AND(K141&gt;RT補正用_IS!$C$6,K141&lt;RT補正用_IS!$C$7),RT補正用_IS!$A$6,
AND(K141&gt;RT補正用_IS!$C$7,K141&lt;RT補正用_IS!$C$8),RT補正用_IS!$A$7,
AND(K141&gt;RT補正用_IS!$C$8,K141&lt;RT補正用_IS!$C$9),RT補正用_IS!$A$8,
AND(K141&gt;RT補正用_IS!$C$9,K141&lt;RT補正用_IS!$C$10),RT補正用_IS!$A$9,
AND(K141&gt;RT補正用_IS!$C$10,K141&lt;RT補正用_IS!$C$11),RT補正用_IS!$A$10,
K141&gt;RT補正用_IS!$C$11,RT補正用_IS!$A$11)</f>
        <v>Methamidophos-d6</v>
      </c>
      <c r="P141" s="1" t="str" cm="1">
        <f t="array" ref="P141">_xlfn.IFS(O141="-",RT補正用_IS!$A$3, O141=RT補正用_IS!$A$3,RT補正用_IS!$A$5,O141=RT補正用_IS!$A$5,RT補正用_IS!$A$6,O141=RT補正用_IS!$A$6,RT補正用_IS!$A$7,O141=RT補正用_IS!$A$7,RT補正用_IS!$A$8,O141=RT補正用_IS!$A$8,RT補正用_IS!$A$9,O141=RT補正用_IS!$A$9,RT補正用_IS!$A$10,O141=RT補正用_IS!$A$10,RT補正用_IS!$A$11,O141=RT補正用_IS!$A$11,"-")</f>
        <v>Methomyl-d3</v>
      </c>
      <c r="Q141" s="18" cm="1">
        <f t="array" ref="Q141">_xlfn.IFS(AND(O141&lt;&gt;"-",P141&lt;&gt;"-"),K141*AVERAGE(VLOOKUP(O141,テーブル3[],5,FALSE),VLOOKUP(P141,テーブル3[],5,FALSE)),AND(O141="-",P141&lt;&gt;"-"),K141*VLOOKUP(P141,テーブル3[],5,FALSE),AND(O141&lt;&gt;"-",P141="-"),K141*VLOOKUP(O141,テーブル3[],5,FALSE),AND(O141="-",P141="-"),VLOOKUP(C141,テーブル3[],4,FALSE))</f>
        <v>10.737739032620922</v>
      </c>
      <c r="R141" s="1"/>
    </row>
    <row r="142" spans="1:18" x14ac:dyDescent="0.2">
      <c r="A142" s="1">
        <v>308</v>
      </c>
      <c r="B142" s="1" t="b">
        <v>0</v>
      </c>
      <c r="C142" s="1" t="s">
        <v>525</v>
      </c>
      <c r="D142" s="1" t="s">
        <v>529</v>
      </c>
      <c r="E142" s="1" t="s">
        <v>527</v>
      </c>
      <c r="F142" s="1" t="s">
        <v>3</v>
      </c>
      <c r="G142" s="1">
        <v>203.11386999999999</v>
      </c>
      <c r="H142" s="1">
        <v>114.1026</v>
      </c>
      <c r="I142" s="1">
        <v>0.01</v>
      </c>
      <c r="J142" s="1" t="s">
        <v>4</v>
      </c>
      <c r="K142" s="14">
        <v>9.9</v>
      </c>
      <c r="L142" s="1" t="s">
        <v>5</v>
      </c>
      <c r="M142" s="1" t="s">
        <v>8</v>
      </c>
      <c r="N142" s="6" t="s">
        <v>630</v>
      </c>
      <c r="O142" s="1" t="str" cm="1">
        <f t="array" ref="O142">_xlfn.IFS(K142&lt;RT補正用_IS!$C$3,"-",
AND(K142&gt;RT補正用_IS!$C$3,K142&lt;RT補正用_IS!$C$5),RT補正用_IS!$A$3,
AND(K142&gt;RT補正用_IS!$C$5,K142&lt;RT補正用_IS!$C$6),RT補正用_IS!$A$5,
AND(K142&gt;RT補正用_IS!$C$6,K142&lt;RT補正用_IS!$C$7),RT補正用_IS!$A$6,
AND(K142&gt;RT補正用_IS!$C$7,K142&lt;RT補正用_IS!$C$8),RT補正用_IS!$A$7,
AND(K142&gt;RT補正用_IS!$C$8,K142&lt;RT補正用_IS!$C$9),RT補正用_IS!$A$8,
AND(K142&gt;RT補正用_IS!$C$9,K142&lt;RT補正用_IS!$C$10),RT補正用_IS!$A$9,
AND(K142&gt;RT補正用_IS!$C$10,K142&lt;RT補正用_IS!$C$11),RT補正用_IS!$A$10,
K142&gt;RT補正用_IS!$C$11,RT補正用_IS!$A$11)</f>
        <v>Methamidophos-d6</v>
      </c>
      <c r="P142" s="1" t="str" cm="1">
        <f t="array" ref="P142">_xlfn.IFS(O142="-",RT補正用_IS!$A$3, O142=RT補正用_IS!$A$3,RT補正用_IS!$A$5,O142=RT補正用_IS!$A$5,RT補正用_IS!$A$6,O142=RT補正用_IS!$A$6,RT補正用_IS!$A$7,O142=RT補正用_IS!$A$7,RT補正用_IS!$A$8,O142=RT補正用_IS!$A$8,RT補正用_IS!$A$9,O142=RT補正用_IS!$A$9,RT補正用_IS!$A$10,O142=RT補正用_IS!$A$10,RT補正用_IS!$A$11,O142=RT補正用_IS!$A$11,"-")</f>
        <v>Methomyl-d3</v>
      </c>
      <c r="Q142" s="18" cm="1">
        <f t="array" ref="Q142">_xlfn.IFS(AND(O142&lt;&gt;"-",P142&lt;&gt;"-"),K142*AVERAGE(VLOOKUP(O142,テーブル3[],5,FALSE),VLOOKUP(P142,テーブル3[],5,FALSE)),AND(O142="-",P142&lt;&gt;"-"),K142*VLOOKUP(P142,テーブル3[],5,FALSE),AND(O142&lt;&gt;"-",P142="-"),K142*VLOOKUP(O142,テーブル3[],5,FALSE),AND(O142="-",P142="-"),VLOOKUP(C142,テーブル3[],4,FALSE))</f>
        <v>10.737739032620922</v>
      </c>
      <c r="R142" s="1"/>
    </row>
    <row r="143" spans="1:18" x14ac:dyDescent="0.2">
      <c r="A143" s="1">
        <v>0</v>
      </c>
      <c r="B143" s="1" t="b">
        <v>0</v>
      </c>
      <c r="C143" s="1" t="s">
        <v>0</v>
      </c>
      <c r="D143" s="1" t="s">
        <v>1</v>
      </c>
      <c r="E143" s="1" t="s">
        <v>2</v>
      </c>
      <c r="F143" s="1" t="s">
        <v>3</v>
      </c>
      <c r="G143" s="1">
        <v>212.11822000000001</v>
      </c>
      <c r="H143" s="1"/>
      <c r="I143" s="1">
        <v>0.01</v>
      </c>
      <c r="J143" s="1" t="s">
        <v>4</v>
      </c>
      <c r="K143" s="14">
        <v>16</v>
      </c>
      <c r="L143" s="1" t="s">
        <v>643</v>
      </c>
      <c r="M143" s="1" t="s">
        <v>6</v>
      </c>
      <c r="N143" s="6" t="s">
        <v>630</v>
      </c>
      <c r="O143" s="1" t="str" cm="1">
        <f t="array" ref="O143">_xlfn.IFS(K143&lt;RT補正用_IS!$C$3,"-",
AND(K143&gt;RT補正用_IS!$C$3,K143&lt;RT補正用_IS!$C$5),RT補正用_IS!$A$3,
AND(K143&gt;RT補正用_IS!$C$5,K143&lt;RT補正用_IS!$C$6),RT補正用_IS!$A$5,
AND(K143&gt;RT補正用_IS!$C$6,K143&lt;RT補正用_IS!$C$7),RT補正用_IS!$A$6,
AND(K143&gt;RT補正用_IS!$C$7,K143&lt;RT補正用_IS!$C$8),RT補正用_IS!$A$7,
AND(K143&gt;RT補正用_IS!$C$8,K143&lt;RT補正用_IS!$C$9),RT補正用_IS!$A$8,
AND(K143&gt;RT補正用_IS!$C$9,K143&lt;RT補正用_IS!$C$10),RT補正用_IS!$A$9,
AND(K143&gt;RT補正用_IS!$C$10,K143&lt;RT補正用_IS!$C$11),RT補正用_IS!$A$10,
K143&gt;RT補正用_IS!$C$11,RT補正用_IS!$A$11)</f>
        <v>Imidacloprid-D4</v>
      </c>
      <c r="P143" s="1" t="str" cm="1">
        <f t="array" ref="P143">_xlfn.IFS(O143="-",RT補正用_IS!$A$3, O143=RT補正用_IS!$A$3,RT補正用_IS!$A$5,O143=RT補正用_IS!$A$5,RT補正用_IS!$A$6,O143=RT補正用_IS!$A$6,RT補正用_IS!$A$7,O143=RT補正用_IS!$A$7,RT補正用_IS!$A$8,O143=RT補正用_IS!$A$8,RT補正用_IS!$A$9,O143=RT補正用_IS!$A$9,RT補正用_IS!$A$10,O143=RT補正用_IS!$A$10,RT補正用_IS!$A$11,O143=RT補正用_IS!$A$11,"-")</f>
        <v>Carbendazim-d4</v>
      </c>
      <c r="Q143" s="18" cm="1">
        <f t="array" ref="Q143">_xlfn.IFS(AND(O143&lt;&gt;"-",P143&lt;&gt;"-"),K143*AVERAGE(VLOOKUP(O143,テーブル3[],5,FALSE),VLOOKUP(P143,テーブル3[],5,FALSE)),AND(O143="-",P143&lt;&gt;"-"),K143*VLOOKUP(P143,テーブル3[],5,FALSE),AND(O143&lt;&gt;"-",P143="-"),K143*VLOOKUP(O143,テーブル3[],5,FALSE),AND(O143="-",P143="-"),VLOOKUP(C143,テーブル3[],4,FALSE))</f>
        <v>16.476812803158051</v>
      </c>
      <c r="R143" s="1"/>
    </row>
    <row r="144" spans="1:18" x14ac:dyDescent="0.2">
      <c r="A144" s="1">
        <v>1</v>
      </c>
      <c r="B144" s="1" t="b">
        <v>0</v>
      </c>
      <c r="C144" s="1" t="s">
        <v>0</v>
      </c>
      <c r="D144" s="1" t="s">
        <v>7</v>
      </c>
      <c r="E144" s="1" t="s">
        <v>2</v>
      </c>
      <c r="F144" s="1" t="s">
        <v>3</v>
      </c>
      <c r="G144" s="1">
        <v>212.11822000000001</v>
      </c>
      <c r="H144" s="1">
        <v>119.06037000000001</v>
      </c>
      <c r="I144" s="1">
        <v>0.01</v>
      </c>
      <c r="J144" s="1" t="s">
        <v>4</v>
      </c>
      <c r="K144" s="14">
        <v>16</v>
      </c>
      <c r="L144" s="1" t="s">
        <v>643</v>
      </c>
      <c r="M144" s="1" t="s">
        <v>8</v>
      </c>
      <c r="N144" s="6" t="s">
        <v>630</v>
      </c>
      <c r="O144" s="1" t="str" cm="1">
        <f t="array" ref="O144">_xlfn.IFS(K144&lt;RT補正用_IS!$C$3,"-",
AND(K144&gt;RT補正用_IS!$C$3,K144&lt;RT補正用_IS!$C$5),RT補正用_IS!$A$3,
AND(K144&gt;RT補正用_IS!$C$5,K144&lt;RT補正用_IS!$C$6),RT補正用_IS!$A$5,
AND(K144&gt;RT補正用_IS!$C$6,K144&lt;RT補正用_IS!$C$7),RT補正用_IS!$A$6,
AND(K144&gt;RT補正用_IS!$C$7,K144&lt;RT補正用_IS!$C$8),RT補正用_IS!$A$7,
AND(K144&gt;RT補正用_IS!$C$8,K144&lt;RT補正用_IS!$C$9),RT補正用_IS!$A$8,
AND(K144&gt;RT補正用_IS!$C$9,K144&lt;RT補正用_IS!$C$10),RT補正用_IS!$A$9,
AND(K144&gt;RT補正用_IS!$C$10,K144&lt;RT補正用_IS!$C$11),RT補正用_IS!$A$10,
K144&gt;RT補正用_IS!$C$11,RT補正用_IS!$A$11)</f>
        <v>Imidacloprid-D4</v>
      </c>
      <c r="P144" s="1" t="str" cm="1">
        <f t="array" ref="P144">_xlfn.IFS(O144="-",RT補正用_IS!$A$3, O144=RT補正用_IS!$A$3,RT補正用_IS!$A$5,O144=RT補正用_IS!$A$5,RT補正用_IS!$A$6,O144=RT補正用_IS!$A$6,RT補正用_IS!$A$7,O144=RT補正用_IS!$A$7,RT補正用_IS!$A$8,O144=RT補正用_IS!$A$8,RT補正用_IS!$A$9,O144=RT補正用_IS!$A$9,RT補正用_IS!$A$10,O144=RT補正用_IS!$A$10,RT補正用_IS!$A$11,O144=RT補正用_IS!$A$11,"-")</f>
        <v>Carbendazim-d4</v>
      </c>
      <c r="Q144" s="18" cm="1">
        <f t="array" ref="Q144">_xlfn.IFS(AND(O144&lt;&gt;"-",P144&lt;&gt;"-"),K144*AVERAGE(VLOOKUP(O144,テーブル3[],5,FALSE),VLOOKUP(P144,テーブル3[],5,FALSE)),AND(O144="-",P144&lt;&gt;"-"),K144*VLOOKUP(P144,テーブル3[],5,FALSE),AND(O144&lt;&gt;"-",P144="-"),K144*VLOOKUP(O144,テーブル3[],5,FALSE),AND(O144="-",P144="-"),VLOOKUP(C144,テーブル3[],4,FALSE))</f>
        <v>16.476812803158051</v>
      </c>
      <c r="R144" s="1"/>
    </row>
    <row r="145" spans="1:18" x14ac:dyDescent="0.2">
      <c r="A145" s="1">
        <v>2</v>
      </c>
      <c r="B145" s="1" t="b">
        <v>0</v>
      </c>
      <c r="C145" s="1" t="s">
        <v>0</v>
      </c>
      <c r="D145" s="1" t="s">
        <v>9</v>
      </c>
      <c r="E145" s="1" t="s">
        <v>2</v>
      </c>
      <c r="F145" s="1" t="s">
        <v>3</v>
      </c>
      <c r="G145" s="1">
        <v>212.11822000000001</v>
      </c>
      <c r="H145" s="1">
        <v>94.065129999999996</v>
      </c>
      <c r="I145" s="1">
        <v>0.01</v>
      </c>
      <c r="J145" s="1" t="s">
        <v>4</v>
      </c>
      <c r="K145" s="14">
        <v>16</v>
      </c>
      <c r="L145" s="1" t="s">
        <v>643</v>
      </c>
      <c r="M145" s="1" t="s">
        <v>8</v>
      </c>
      <c r="N145" s="6" t="s">
        <v>630</v>
      </c>
      <c r="O145" s="1" t="str" cm="1">
        <f t="array" ref="O145">_xlfn.IFS(K145&lt;RT補正用_IS!$C$3,"-",
AND(K145&gt;RT補正用_IS!$C$3,K145&lt;RT補正用_IS!$C$5),RT補正用_IS!$A$3,
AND(K145&gt;RT補正用_IS!$C$5,K145&lt;RT補正用_IS!$C$6),RT補正用_IS!$A$5,
AND(K145&gt;RT補正用_IS!$C$6,K145&lt;RT補正用_IS!$C$7),RT補正用_IS!$A$6,
AND(K145&gt;RT補正用_IS!$C$7,K145&lt;RT補正用_IS!$C$8),RT補正用_IS!$A$7,
AND(K145&gt;RT補正用_IS!$C$8,K145&lt;RT補正用_IS!$C$9),RT補正用_IS!$A$8,
AND(K145&gt;RT補正用_IS!$C$9,K145&lt;RT補正用_IS!$C$10),RT補正用_IS!$A$9,
AND(K145&gt;RT補正用_IS!$C$10,K145&lt;RT補正用_IS!$C$11),RT補正用_IS!$A$10,
K145&gt;RT補正用_IS!$C$11,RT補正用_IS!$A$11)</f>
        <v>Imidacloprid-D4</v>
      </c>
      <c r="P145" s="1" t="str" cm="1">
        <f t="array" ref="P145">_xlfn.IFS(O145="-",RT補正用_IS!$A$3, O145=RT補正用_IS!$A$3,RT補正用_IS!$A$5,O145=RT補正用_IS!$A$5,RT補正用_IS!$A$6,O145=RT補正用_IS!$A$6,RT補正用_IS!$A$7,O145=RT補正用_IS!$A$7,RT補正用_IS!$A$8,O145=RT補正用_IS!$A$8,RT補正用_IS!$A$9,O145=RT補正用_IS!$A$9,RT補正用_IS!$A$10,O145=RT補正用_IS!$A$10,RT補正用_IS!$A$11,O145=RT補正用_IS!$A$11,"-")</f>
        <v>Carbendazim-d4</v>
      </c>
      <c r="Q145" s="18" cm="1">
        <f t="array" ref="Q145">_xlfn.IFS(AND(O145&lt;&gt;"-",P145&lt;&gt;"-"),K145*AVERAGE(VLOOKUP(O145,テーブル3[],5,FALSE),VLOOKUP(P145,テーブル3[],5,FALSE)),AND(O145="-",P145&lt;&gt;"-"),K145*VLOOKUP(P145,テーブル3[],5,FALSE),AND(O145&lt;&gt;"-",P145="-"),K145*VLOOKUP(O145,テーブル3[],5,FALSE),AND(O145="-",P145="-"),VLOOKUP(C145,テーブル3[],4,FALSE))</f>
        <v>16.476812803158051</v>
      </c>
      <c r="R145" s="1"/>
    </row>
    <row r="146" spans="1:18" x14ac:dyDescent="0.2">
      <c r="A146" s="1">
        <v>309</v>
      </c>
      <c r="B146" s="1" t="b">
        <v>0</v>
      </c>
      <c r="C146" s="1" t="s">
        <v>530</v>
      </c>
      <c r="D146" s="1" t="s">
        <v>531</v>
      </c>
      <c r="E146" s="1" t="s">
        <v>532</v>
      </c>
      <c r="F146" s="1" t="s">
        <v>3</v>
      </c>
      <c r="G146" s="1">
        <v>214.11208999999999</v>
      </c>
      <c r="H146" s="1"/>
      <c r="I146" s="1">
        <v>0.01</v>
      </c>
      <c r="J146" s="1" t="s">
        <v>4</v>
      </c>
      <c r="K146" s="14">
        <v>25</v>
      </c>
      <c r="L146" s="1" t="s">
        <v>642</v>
      </c>
      <c r="M146" s="1" t="s">
        <v>6</v>
      </c>
      <c r="N146" s="6" t="s">
        <v>630</v>
      </c>
      <c r="O146" s="1" t="str" cm="1">
        <f t="array" ref="O146">_xlfn.IFS(K146&lt;RT補正用_IS!$C$3,"-",
AND(K146&gt;RT補正用_IS!$C$3,K146&lt;RT補正用_IS!$C$5),RT補正用_IS!$A$3,
AND(K146&gt;RT補正用_IS!$C$5,K146&lt;RT補正用_IS!$C$6),RT補正用_IS!$A$5,
AND(K146&gt;RT補正用_IS!$C$6,K146&lt;RT補正用_IS!$C$7),RT補正用_IS!$A$6,
AND(K146&gt;RT補正用_IS!$C$7,K146&lt;RT補正用_IS!$C$8),RT補正用_IS!$A$7,
AND(K146&gt;RT補正用_IS!$C$8,K146&lt;RT補正用_IS!$C$9),RT補正用_IS!$A$8,
AND(K146&gt;RT補正用_IS!$C$9,K146&lt;RT補正用_IS!$C$10),RT補正用_IS!$A$9,
AND(K146&gt;RT補正用_IS!$C$10,K146&lt;RT補正用_IS!$C$11),RT補正用_IS!$A$10,
K146&gt;RT補正用_IS!$C$11,RT補正用_IS!$A$11)</f>
        <v>13C6-DCMU</v>
      </c>
      <c r="P146" s="1" t="str" cm="1">
        <f t="array" ref="P146">_xlfn.IFS(O146="-",RT補正用_IS!$A$3, O146=RT補正用_IS!$A$3,RT補正用_IS!$A$5,O146=RT補正用_IS!$A$5,RT補正用_IS!$A$6,O146=RT補正用_IS!$A$6,RT補正用_IS!$A$7,O146=RT補正用_IS!$A$7,RT補正用_IS!$A$8,O146=RT補正用_IS!$A$8,RT補正用_IS!$A$9,O146=RT補正用_IS!$A$9,RT補正用_IS!$A$10,O146=RT補正用_IS!$A$10,RT補正用_IS!$A$11,O146=RT補正用_IS!$A$11,"-")</f>
        <v>Imazail-d5</v>
      </c>
      <c r="Q146" s="18" cm="1">
        <f t="array" ref="Q146">_xlfn.IFS(AND(O146&lt;&gt;"-",P146&lt;&gt;"-"),K146*AVERAGE(VLOOKUP(O146,テーブル3[],5,FALSE),VLOOKUP(P146,テーブル3[],5,FALSE)),AND(O146="-",P146&lt;&gt;"-"),K146*VLOOKUP(P146,テーブル3[],5,FALSE),AND(O146&lt;&gt;"-",P146="-"),K146*VLOOKUP(O146,テーブル3[],5,FALSE),AND(O146="-",P146="-"),VLOOKUP(C146,テーブル3[],4,FALSE))</f>
        <v>25.460031904056677</v>
      </c>
      <c r="R146" s="1"/>
    </row>
    <row r="147" spans="1:18" x14ac:dyDescent="0.2">
      <c r="A147" s="1">
        <v>310</v>
      </c>
      <c r="B147" s="1" t="b">
        <v>0</v>
      </c>
      <c r="C147" s="1" t="s">
        <v>530</v>
      </c>
      <c r="D147" s="1" t="s">
        <v>533</v>
      </c>
      <c r="E147" s="1" t="s">
        <v>532</v>
      </c>
      <c r="F147" s="1" t="s">
        <v>3</v>
      </c>
      <c r="G147" s="1">
        <v>214.11208999999999</v>
      </c>
      <c r="H147" s="1">
        <v>124.0869</v>
      </c>
      <c r="I147" s="1">
        <v>0.01</v>
      </c>
      <c r="J147" s="1" t="s">
        <v>4</v>
      </c>
      <c r="K147" s="14">
        <v>25</v>
      </c>
      <c r="L147" s="1" t="s">
        <v>642</v>
      </c>
      <c r="M147" s="1" t="s">
        <v>102</v>
      </c>
      <c r="N147" s="6" t="s">
        <v>630</v>
      </c>
      <c r="O147" s="1" t="str" cm="1">
        <f t="array" ref="O147">_xlfn.IFS(K147&lt;RT補正用_IS!$C$3,"-",
AND(K147&gt;RT補正用_IS!$C$3,K147&lt;RT補正用_IS!$C$5),RT補正用_IS!$A$3,
AND(K147&gt;RT補正用_IS!$C$5,K147&lt;RT補正用_IS!$C$6),RT補正用_IS!$A$5,
AND(K147&gt;RT補正用_IS!$C$6,K147&lt;RT補正用_IS!$C$7),RT補正用_IS!$A$6,
AND(K147&gt;RT補正用_IS!$C$7,K147&lt;RT補正用_IS!$C$8),RT補正用_IS!$A$7,
AND(K147&gt;RT補正用_IS!$C$8,K147&lt;RT補正用_IS!$C$9),RT補正用_IS!$A$8,
AND(K147&gt;RT補正用_IS!$C$9,K147&lt;RT補正用_IS!$C$10),RT補正用_IS!$A$9,
AND(K147&gt;RT補正用_IS!$C$10,K147&lt;RT補正用_IS!$C$11),RT補正用_IS!$A$10,
K147&gt;RT補正用_IS!$C$11,RT補正用_IS!$A$11)</f>
        <v>13C6-DCMU</v>
      </c>
      <c r="P147" s="1" t="str" cm="1">
        <f t="array" ref="P147">_xlfn.IFS(O147="-",RT補正用_IS!$A$3, O147=RT補正用_IS!$A$3,RT補正用_IS!$A$5,O147=RT補正用_IS!$A$5,RT補正用_IS!$A$6,O147=RT補正用_IS!$A$6,RT補正用_IS!$A$7,O147=RT補正用_IS!$A$7,RT補正用_IS!$A$8,O147=RT補正用_IS!$A$8,RT補正用_IS!$A$9,O147=RT補正用_IS!$A$9,RT補正用_IS!$A$10,O147=RT補正用_IS!$A$10,RT補正用_IS!$A$11,O147=RT補正用_IS!$A$11,"-")</f>
        <v>Imazail-d5</v>
      </c>
      <c r="Q147" s="18" cm="1">
        <f t="array" ref="Q147">_xlfn.IFS(AND(O147&lt;&gt;"-",P147&lt;&gt;"-"),K147*AVERAGE(VLOOKUP(O147,テーブル3[],5,FALSE),VLOOKUP(P147,テーブル3[],5,FALSE)),AND(O147="-",P147&lt;&gt;"-"),K147*VLOOKUP(P147,テーブル3[],5,FALSE),AND(O147&lt;&gt;"-",P147="-"),K147*VLOOKUP(O147,テーブル3[],5,FALSE),AND(O147="-",P147="-"),VLOOKUP(C147,テーブル3[],4,FALSE))</f>
        <v>25.460031904056677</v>
      </c>
      <c r="R147" s="1"/>
    </row>
    <row r="148" spans="1:18" x14ac:dyDescent="0.2">
      <c r="A148" s="1">
        <v>311</v>
      </c>
      <c r="B148" s="1" t="b">
        <v>0</v>
      </c>
      <c r="C148" s="1" t="s">
        <v>530</v>
      </c>
      <c r="D148" s="1" t="s">
        <v>534</v>
      </c>
      <c r="E148" s="1" t="s">
        <v>532</v>
      </c>
      <c r="F148" s="1" t="s">
        <v>3</v>
      </c>
      <c r="G148" s="1">
        <v>214.11208999999999</v>
      </c>
      <c r="H148" s="1">
        <v>68.024299999999997</v>
      </c>
      <c r="I148" s="1">
        <v>0.01</v>
      </c>
      <c r="J148" s="1" t="s">
        <v>4</v>
      </c>
      <c r="K148" s="14">
        <v>25</v>
      </c>
      <c r="L148" s="1" t="s">
        <v>642</v>
      </c>
      <c r="M148" s="1" t="s">
        <v>102</v>
      </c>
      <c r="N148" s="6" t="s">
        <v>630</v>
      </c>
      <c r="O148" s="1" t="str" cm="1">
        <f t="array" ref="O148">_xlfn.IFS(K148&lt;RT補正用_IS!$C$3,"-",
AND(K148&gt;RT補正用_IS!$C$3,K148&lt;RT補正用_IS!$C$5),RT補正用_IS!$A$3,
AND(K148&gt;RT補正用_IS!$C$5,K148&lt;RT補正用_IS!$C$6),RT補正用_IS!$A$5,
AND(K148&gt;RT補正用_IS!$C$6,K148&lt;RT補正用_IS!$C$7),RT補正用_IS!$A$6,
AND(K148&gt;RT補正用_IS!$C$7,K148&lt;RT補正用_IS!$C$8),RT補正用_IS!$A$7,
AND(K148&gt;RT補正用_IS!$C$8,K148&lt;RT補正用_IS!$C$9),RT補正用_IS!$A$8,
AND(K148&gt;RT補正用_IS!$C$9,K148&lt;RT補正用_IS!$C$10),RT補正用_IS!$A$9,
AND(K148&gt;RT補正用_IS!$C$10,K148&lt;RT補正用_IS!$C$11),RT補正用_IS!$A$10,
K148&gt;RT補正用_IS!$C$11,RT補正用_IS!$A$11)</f>
        <v>13C6-DCMU</v>
      </c>
      <c r="P148" s="1" t="str" cm="1">
        <f t="array" ref="P148">_xlfn.IFS(O148="-",RT補正用_IS!$A$3, O148=RT補正用_IS!$A$3,RT補正用_IS!$A$5,O148=RT補正用_IS!$A$5,RT補正用_IS!$A$6,O148=RT補正用_IS!$A$6,RT補正用_IS!$A$7,O148=RT補正用_IS!$A$7,RT補正用_IS!$A$8,O148=RT補正用_IS!$A$8,RT補正用_IS!$A$9,O148=RT補正用_IS!$A$9,RT補正用_IS!$A$10,O148=RT補正用_IS!$A$10,RT補正用_IS!$A$11,O148=RT補正用_IS!$A$11,"-")</f>
        <v>Imazail-d5</v>
      </c>
      <c r="Q148" s="18" cm="1">
        <f t="array" ref="Q148">_xlfn.IFS(AND(O148&lt;&gt;"-",P148&lt;&gt;"-"),K148*AVERAGE(VLOOKUP(O148,テーブル3[],5,FALSE),VLOOKUP(P148,テーブル3[],5,FALSE)),AND(O148="-",P148&lt;&gt;"-"),K148*VLOOKUP(P148,テーブル3[],5,FALSE),AND(O148&lt;&gt;"-",P148="-"),K148*VLOOKUP(O148,テーブル3[],5,FALSE),AND(O148="-",P148="-"),VLOOKUP(C148,テーブル3[],4,FALSE))</f>
        <v>25.460031904056677</v>
      </c>
      <c r="R148" s="1"/>
    </row>
    <row r="149" spans="1:18" x14ac:dyDescent="0.2">
      <c r="A149" s="1">
        <v>77</v>
      </c>
      <c r="B149" s="1" t="b">
        <v>0</v>
      </c>
      <c r="C149" s="1" t="s">
        <v>147</v>
      </c>
      <c r="D149" s="1" t="s">
        <v>148</v>
      </c>
      <c r="E149" s="1" t="s">
        <v>149</v>
      </c>
      <c r="F149" s="1" t="s">
        <v>3</v>
      </c>
      <c r="G149" s="1">
        <v>214.25292999999999</v>
      </c>
      <c r="H149" s="1"/>
      <c r="I149" s="1">
        <v>0.01</v>
      </c>
      <c r="J149" s="1" t="s">
        <v>4</v>
      </c>
      <c r="K149" s="14">
        <v>32.1</v>
      </c>
      <c r="L149" s="1" t="s">
        <v>25</v>
      </c>
      <c r="M149" s="1" t="s">
        <v>6</v>
      </c>
      <c r="N149" s="6" t="s">
        <v>630</v>
      </c>
      <c r="O149" s="1" t="str" cm="1">
        <f t="array" ref="O149">_xlfn.IFS(K149&lt;RT補正用_IS!$C$3,"-",
AND(K149&gt;RT補正用_IS!$C$3,K149&lt;RT補正用_IS!$C$5),RT補正用_IS!$A$3,
AND(K149&gt;RT補正用_IS!$C$5,K149&lt;RT補正用_IS!$C$6),RT補正用_IS!$A$5,
AND(K149&gt;RT補正用_IS!$C$6,K149&lt;RT補正用_IS!$C$7),RT補正用_IS!$A$6,
AND(K149&gt;RT補正用_IS!$C$7,K149&lt;RT補正用_IS!$C$8),RT補正用_IS!$A$7,
AND(K149&gt;RT補正用_IS!$C$8,K149&lt;RT補正用_IS!$C$9),RT補正用_IS!$A$8,
AND(K149&gt;RT補正用_IS!$C$9,K149&lt;RT補正用_IS!$C$10),RT補正用_IS!$A$9,
AND(K149&gt;RT補正用_IS!$C$10,K149&lt;RT補正用_IS!$C$11),RT補正用_IS!$A$10,
K149&gt;RT補正用_IS!$C$11,RT補正用_IS!$A$11)</f>
        <v>Imazail-d5</v>
      </c>
      <c r="P149" s="1" t="str" cm="1">
        <f t="array" ref="P149">_xlfn.IFS(O149="-",RT補正用_IS!$A$3, O149=RT補正用_IS!$A$3,RT補正用_IS!$A$5,O149=RT補正用_IS!$A$5,RT補正用_IS!$A$6,O149=RT補正用_IS!$A$6,RT補正用_IS!$A$7,O149=RT補正用_IS!$A$7,RT補正用_IS!$A$8,O149=RT補正用_IS!$A$8,RT補正用_IS!$A$9,O149=RT補正用_IS!$A$9,RT補正用_IS!$A$10,O149=RT補正用_IS!$A$10,RT補正用_IS!$A$11,O149=RT補正用_IS!$A$11,"-")</f>
        <v>Etofenprox-d5</v>
      </c>
      <c r="Q149" s="18" cm="1">
        <f t="array" ref="Q149">_xlfn.IFS(AND(O149&lt;&gt;"-",P149&lt;&gt;"-"),K149*AVERAGE(VLOOKUP(O149,テーブル3[],5,FALSE),VLOOKUP(P149,テーブル3[],5,FALSE)),AND(O149="-",P149&lt;&gt;"-"),K149*VLOOKUP(P149,テーブル3[],5,FALSE),AND(O149&lt;&gt;"-",P149="-"),K149*VLOOKUP(O149,テーブル3[],5,FALSE),AND(O149="-",P149="-"),VLOOKUP(C149,テーブル3[],4,FALSE))</f>
        <v>32.59283290647025</v>
      </c>
      <c r="R149" s="1"/>
    </row>
    <row r="150" spans="1:18" x14ac:dyDescent="0.2">
      <c r="A150" s="1">
        <v>78</v>
      </c>
      <c r="B150" s="1" t="b">
        <v>0</v>
      </c>
      <c r="C150" s="1" t="s">
        <v>147</v>
      </c>
      <c r="D150" s="1" t="s">
        <v>150</v>
      </c>
      <c r="E150" s="1" t="s">
        <v>149</v>
      </c>
      <c r="F150" s="1" t="s">
        <v>3</v>
      </c>
      <c r="G150" s="1">
        <v>214.25292999999999</v>
      </c>
      <c r="H150" s="1">
        <v>57.069879999999998</v>
      </c>
      <c r="I150" s="1">
        <v>0.01</v>
      </c>
      <c r="J150" s="1" t="s">
        <v>4</v>
      </c>
      <c r="K150" s="14">
        <v>32.1</v>
      </c>
      <c r="L150" s="1" t="s">
        <v>25</v>
      </c>
      <c r="M150" s="1" t="s">
        <v>102</v>
      </c>
      <c r="N150" s="6" t="s">
        <v>630</v>
      </c>
      <c r="O150" s="1" t="str" cm="1">
        <f t="array" ref="O150">_xlfn.IFS(K150&lt;RT補正用_IS!$C$3,"-",
AND(K150&gt;RT補正用_IS!$C$3,K150&lt;RT補正用_IS!$C$5),RT補正用_IS!$A$3,
AND(K150&gt;RT補正用_IS!$C$5,K150&lt;RT補正用_IS!$C$6),RT補正用_IS!$A$5,
AND(K150&gt;RT補正用_IS!$C$6,K150&lt;RT補正用_IS!$C$7),RT補正用_IS!$A$6,
AND(K150&gt;RT補正用_IS!$C$7,K150&lt;RT補正用_IS!$C$8),RT補正用_IS!$A$7,
AND(K150&gt;RT補正用_IS!$C$8,K150&lt;RT補正用_IS!$C$9),RT補正用_IS!$A$8,
AND(K150&gt;RT補正用_IS!$C$9,K150&lt;RT補正用_IS!$C$10),RT補正用_IS!$A$9,
AND(K150&gt;RT補正用_IS!$C$10,K150&lt;RT補正用_IS!$C$11),RT補正用_IS!$A$10,
K150&gt;RT補正用_IS!$C$11,RT補正用_IS!$A$11)</f>
        <v>Imazail-d5</v>
      </c>
      <c r="P150" s="1" t="str" cm="1">
        <f t="array" ref="P150">_xlfn.IFS(O150="-",RT補正用_IS!$A$3, O150=RT補正用_IS!$A$3,RT補正用_IS!$A$5,O150=RT補正用_IS!$A$5,RT補正用_IS!$A$6,O150=RT補正用_IS!$A$6,RT補正用_IS!$A$7,O150=RT補正用_IS!$A$7,RT補正用_IS!$A$8,O150=RT補正用_IS!$A$8,RT補正用_IS!$A$9,O150=RT補正用_IS!$A$9,RT補正用_IS!$A$10,O150=RT補正用_IS!$A$10,RT補正用_IS!$A$11,O150=RT補正用_IS!$A$11,"-")</f>
        <v>Etofenprox-d5</v>
      </c>
      <c r="Q150" s="18" cm="1">
        <f t="array" ref="Q150">_xlfn.IFS(AND(O150&lt;&gt;"-",P150&lt;&gt;"-"),K150*AVERAGE(VLOOKUP(O150,テーブル3[],5,FALSE),VLOOKUP(P150,テーブル3[],5,FALSE)),AND(O150="-",P150&lt;&gt;"-"),K150*VLOOKUP(P150,テーブル3[],5,FALSE),AND(O150&lt;&gt;"-",P150="-"),K150*VLOOKUP(O150,テーブル3[],5,FALSE),AND(O150="-",P150="-"),VLOOKUP(C150,テーブル3[],4,FALSE))</f>
        <v>32.59283290647025</v>
      </c>
      <c r="R150" s="1"/>
    </row>
    <row r="151" spans="1:18" x14ac:dyDescent="0.2">
      <c r="A151" s="1">
        <v>79</v>
      </c>
      <c r="B151" s="1" t="b">
        <v>0</v>
      </c>
      <c r="C151" s="1" t="s">
        <v>147</v>
      </c>
      <c r="D151" s="1" t="s">
        <v>151</v>
      </c>
      <c r="E151" s="1" t="s">
        <v>149</v>
      </c>
      <c r="F151" s="1" t="s">
        <v>3</v>
      </c>
      <c r="G151" s="1">
        <v>214.25292999999999</v>
      </c>
      <c r="H151" s="1">
        <v>71.085530000000006</v>
      </c>
      <c r="I151" s="1">
        <v>0.01</v>
      </c>
      <c r="J151" s="1" t="s">
        <v>4</v>
      </c>
      <c r="K151" s="14">
        <v>32.1</v>
      </c>
      <c r="L151" s="1" t="s">
        <v>25</v>
      </c>
      <c r="M151" s="1" t="s">
        <v>102</v>
      </c>
      <c r="N151" s="6" t="s">
        <v>630</v>
      </c>
      <c r="O151" s="1" t="str" cm="1">
        <f t="array" ref="O151">_xlfn.IFS(K151&lt;RT補正用_IS!$C$3,"-",
AND(K151&gt;RT補正用_IS!$C$3,K151&lt;RT補正用_IS!$C$5),RT補正用_IS!$A$3,
AND(K151&gt;RT補正用_IS!$C$5,K151&lt;RT補正用_IS!$C$6),RT補正用_IS!$A$5,
AND(K151&gt;RT補正用_IS!$C$6,K151&lt;RT補正用_IS!$C$7),RT補正用_IS!$A$6,
AND(K151&gt;RT補正用_IS!$C$7,K151&lt;RT補正用_IS!$C$8),RT補正用_IS!$A$7,
AND(K151&gt;RT補正用_IS!$C$8,K151&lt;RT補正用_IS!$C$9),RT補正用_IS!$A$8,
AND(K151&gt;RT補正用_IS!$C$9,K151&lt;RT補正用_IS!$C$10),RT補正用_IS!$A$9,
AND(K151&gt;RT補正用_IS!$C$10,K151&lt;RT補正用_IS!$C$11),RT補正用_IS!$A$10,
K151&gt;RT補正用_IS!$C$11,RT補正用_IS!$A$11)</f>
        <v>Imazail-d5</v>
      </c>
      <c r="P151" s="1" t="str" cm="1">
        <f t="array" ref="P151">_xlfn.IFS(O151="-",RT補正用_IS!$A$3, O151=RT補正用_IS!$A$3,RT補正用_IS!$A$5,O151=RT補正用_IS!$A$5,RT補正用_IS!$A$6,O151=RT補正用_IS!$A$6,RT補正用_IS!$A$7,O151=RT補正用_IS!$A$7,RT補正用_IS!$A$8,O151=RT補正用_IS!$A$8,RT補正用_IS!$A$9,O151=RT補正用_IS!$A$9,RT補正用_IS!$A$10,O151=RT補正用_IS!$A$10,RT補正用_IS!$A$11,O151=RT補正用_IS!$A$11,"-")</f>
        <v>Etofenprox-d5</v>
      </c>
      <c r="Q151" s="18" cm="1">
        <f t="array" ref="Q151">_xlfn.IFS(AND(O151&lt;&gt;"-",P151&lt;&gt;"-"),K151*AVERAGE(VLOOKUP(O151,テーブル3[],5,FALSE),VLOOKUP(P151,テーブル3[],5,FALSE)),AND(O151="-",P151&lt;&gt;"-"),K151*VLOOKUP(P151,テーブル3[],5,FALSE),AND(O151&lt;&gt;"-",P151="-"),K151*VLOOKUP(O151,テーブル3[],5,FALSE),AND(O151="-",P151="-"),VLOOKUP(C151,テーブル3[],4,FALSE))</f>
        <v>32.59283290647025</v>
      </c>
      <c r="R151" s="1"/>
    </row>
    <row r="152" spans="1:18" x14ac:dyDescent="0.2">
      <c r="A152" s="1">
        <v>122</v>
      </c>
      <c r="B152" s="1" t="b">
        <v>0</v>
      </c>
      <c r="C152" s="1" t="s">
        <v>223</v>
      </c>
      <c r="D152" s="1" t="s">
        <v>224</v>
      </c>
      <c r="E152" s="1" t="s">
        <v>225</v>
      </c>
      <c r="F152" s="1" t="s">
        <v>3</v>
      </c>
      <c r="G152" s="1">
        <v>222.11247</v>
      </c>
      <c r="H152" s="1"/>
      <c r="I152" s="1">
        <v>0.01</v>
      </c>
      <c r="J152" s="1" t="s">
        <v>4</v>
      </c>
      <c r="K152" s="14">
        <v>22.2</v>
      </c>
      <c r="L152" s="1" t="s">
        <v>54</v>
      </c>
      <c r="M152" s="1" t="s">
        <v>6</v>
      </c>
      <c r="N152" s="6" t="s">
        <v>630</v>
      </c>
      <c r="O152" s="1" t="str" cm="1">
        <f t="array" ref="O152">_xlfn.IFS(K152&lt;RT補正用_IS!$C$3,"-",
AND(K152&gt;RT補正用_IS!$C$3,K152&lt;RT補正用_IS!$C$5),RT補正用_IS!$A$3,
AND(K152&gt;RT補正用_IS!$C$5,K152&lt;RT補正用_IS!$C$6),RT補正用_IS!$A$5,
AND(K152&gt;RT補正用_IS!$C$6,K152&lt;RT補正用_IS!$C$7),RT補正用_IS!$A$6,
AND(K152&gt;RT補正用_IS!$C$7,K152&lt;RT補正用_IS!$C$8),RT補正用_IS!$A$7,
AND(K152&gt;RT補正用_IS!$C$8,K152&lt;RT補正用_IS!$C$9),RT補正用_IS!$A$8,
AND(K152&gt;RT補正用_IS!$C$9,K152&lt;RT補正用_IS!$C$10),RT補正用_IS!$A$9,
AND(K152&gt;RT補正用_IS!$C$10,K152&lt;RT補正用_IS!$C$11),RT補正用_IS!$A$10,
K152&gt;RT補正用_IS!$C$11,RT補正用_IS!$A$11)</f>
        <v>Carbendazim-d4</v>
      </c>
      <c r="P152" s="1" t="str" cm="1">
        <f t="array" ref="P152">_xlfn.IFS(O152="-",RT補正用_IS!$A$3, O152=RT補正用_IS!$A$3,RT補正用_IS!$A$5,O152=RT補正用_IS!$A$5,RT補正用_IS!$A$6,O152=RT補正用_IS!$A$6,RT補正用_IS!$A$7,O152=RT補正用_IS!$A$7,RT補正用_IS!$A$8,O152=RT補正用_IS!$A$8,RT補正用_IS!$A$9,O152=RT補正用_IS!$A$9,RT補正用_IS!$A$10,O152=RT補正用_IS!$A$10,RT補正用_IS!$A$11,O152=RT補正用_IS!$A$11,"-")</f>
        <v>Pirimicarb-d6</v>
      </c>
      <c r="Q152" s="18" cm="1">
        <f t="array" ref="Q152">_xlfn.IFS(AND(O152&lt;&gt;"-",P152&lt;&gt;"-"),K152*AVERAGE(VLOOKUP(O152,テーブル3[],5,FALSE),VLOOKUP(P152,テーブル3[],5,FALSE)),AND(O152="-",P152&lt;&gt;"-"),K152*VLOOKUP(P152,テーブル3[],5,FALSE),AND(O152&lt;&gt;"-",P152="-"),K152*VLOOKUP(O152,テーブル3[],5,FALSE),AND(O152="-",P152="-"),VLOOKUP(C152,テーブル3[],4,FALSE))</f>
        <v>22.732088133832722</v>
      </c>
      <c r="R152" s="1"/>
    </row>
    <row r="153" spans="1:18" x14ac:dyDescent="0.2">
      <c r="A153" s="1">
        <v>123</v>
      </c>
      <c r="B153" s="1" t="b">
        <v>0</v>
      </c>
      <c r="C153" s="1" t="s">
        <v>223</v>
      </c>
      <c r="D153" s="1" t="s">
        <v>226</v>
      </c>
      <c r="E153" s="1" t="s">
        <v>225</v>
      </c>
      <c r="F153" s="1" t="s">
        <v>3</v>
      </c>
      <c r="G153" s="1">
        <v>222.11247</v>
      </c>
      <c r="H153" s="1">
        <v>123.0442</v>
      </c>
      <c r="I153" s="1">
        <v>0.01</v>
      </c>
      <c r="J153" s="1" t="s">
        <v>4</v>
      </c>
      <c r="K153" s="14">
        <v>22.2</v>
      </c>
      <c r="L153" s="1" t="s">
        <v>54</v>
      </c>
      <c r="M153" s="1" t="s">
        <v>102</v>
      </c>
      <c r="N153" s="6" t="s">
        <v>630</v>
      </c>
      <c r="O153" s="1" t="str" cm="1">
        <f t="array" ref="O153">_xlfn.IFS(K153&lt;RT補正用_IS!$C$3,"-",
AND(K153&gt;RT補正用_IS!$C$3,K153&lt;RT補正用_IS!$C$5),RT補正用_IS!$A$3,
AND(K153&gt;RT補正用_IS!$C$5,K153&lt;RT補正用_IS!$C$6),RT補正用_IS!$A$5,
AND(K153&gt;RT補正用_IS!$C$6,K153&lt;RT補正用_IS!$C$7),RT補正用_IS!$A$6,
AND(K153&gt;RT補正用_IS!$C$7,K153&lt;RT補正用_IS!$C$8),RT補正用_IS!$A$7,
AND(K153&gt;RT補正用_IS!$C$8,K153&lt;RT補正用_IS!$C$9),RT補正用_IS!$A$8,
AND(K153&gt;RT補正用_IS!$C$9,K153&lt;RT補正用_IS!$C$10),RT補正用_IS!$A$9,
AND(K153&gt;RT補正用_IS!$C$10,K153&lt;RT補正用_IS!$C$11),RT補正用_IS!$A$10,
K153&gt;RT補正用_IS!$C$11,RT補正用_IS!$A$11)</f>
        <v>Carbendazim-d4</v>
      </c>
      <c r="P153" s="1" t="str" cm="1">
        <f t="array" ref="P153">_xlfn.IFS(O153="-",RT補正用_IS!$A$3, O153=RT補正用_IS!$A$3,RT補正用_IS!$A$5,O153=RT補正用_IS!$A$5,RT補正用_IS!$A$6,O153=RT補正用_IS!$A$6,RT補正用_IS!$A$7,O153=RT補正用_IS!$A$7,RT補正用_IS!$A$8,O153=RT補正用_IS!$A$8,RT補正用_IS!$A$9,O153=RT補正用_IS!$A$9,RT補正用_IS!$A$10,O153=RT補正用_IS!$A$10,RT補正用_IS!$A$11,O153=RT補正用_IS!$A$11,"-")</f>
        <v>Pirimicarb-d6</v>
      </c>
      <c r="Q153" s="18" cm="1">
        <f t="array" ref="Q153">_xlfn.IFS(AND(O153&lt;&gt;"-",P153&lt;&gt;"-"),K153*AVERAGE(VLOOKUP(O153,テーブル3[],5,FALSE),VLOOKUP(P153,テーブル3[],5,FALSE)),AND(O153="-",P153&lt;&gt;"-"),K153*VLOOKUP(P153,テーブル3[],5,FALSE),AND(O153&lt;&gt;"-",P153="-"),K153*VLOOKUP(O153,テーブル3[],5,FALSE),AND(O153="-",P153="-"),VLOOKUP(C153,テーブル3[],4,FALSE))</f>
        <v>22.732088133832722</v>
      </c>
      <c r="R153" s="1"/>
    </row>
    <row r="154" spans="1:18" x14ac:dyDescent="0.2">
      <c r="A154" s="1">
        <v>124</v>
      </c>
      <c r="B154" s="1" t="b">
        <v>0</v>
      </c>
      <c r="C154" s="1" t="s">
        <v>223</v>
      </c>
      <c r="D154" s="1" t="s">
        <v>227</v>
      </c>
      <c r="E154" s="1" t="s">
        <v>225</v>
      </c>
      <c r="F154" s="1" t="s">
        <v>3</v>
      </c>
      <c r="G154" s="1">
        <v>222.11247</v>
      </c>
      <c r="H154" s="1">
        <v>165.09119999999999</v>
      </c>
      <c r="I154" s="1">
        <v>0.01</v>
      </c>
      <c r="J154" s="1" t="s">
        <v>4</v>
      </c>
      <c r="K154" s="14">
        <v>22.2</v>
      </c>
      <c r="L154" s="1" t="s">
        <v>54</v>
      </c>
      <c r="M154" s="1" t="s">
        <v>102</v>
      </c>
      <c r="N154" s="6" t="s">
        <v>630</v>
      </c>
      <c r="O154" s="1" t="str" cm="1">
        <f t="array" ref="O154">_xlfn.IFS(K154&lt;RT補正用_IS!$C$3,"-",
AND(K154&gt;RT補正用_IS!$C$3,K154&lt;RT補正用_IS!$C$5),RT補正用_IS!$A$3,
AND(K154&gt;RT補正用_IS!$C$5,K154&lt;RT補正用_IS!$C$6),RT補正用_IS!$A$5,
AND(K154&gt;RT補正用_IS!$C$6,K154&lt;RT補正用_IS!$C$7),RT補正用_IS!$A$6,
AND(K154&gt;RT補正用_IS!$C$7,K154&lt;RT補正用_IS!$C$8),RT補正用_IS!$A$7,
AND(K154&gt;RT補正用_IS!$C$8,K154&lt;RT補正用_IS!$C$9),RT補正用_IS!$A$8,
AND(K154&gt;RT補正用_IS!$C$9,K154&lt;RT補正用_IS!$C$10),RT補正用_IS!$A$9,
AND(K154&gt;RT補正用_IS!$C$10,K154&lt;RT補正用_IS!$C$11),RT補正用_IS!$A$10,
K154&gt;RT補正用_IS!$C$11,RT補正用_IS!$A$11)</f>
        <v>Carbendazim-d4</v>
      </c>
      <c r="P154" s="1" t="str" cm="1">
        <f t="array" ref="P154">_xlfn.IFS(O154="-",RT補正用_IS!$A$3, O154=RT補正用_IS!$A$3,RT補正用_IS!$A$5,O154=RT補正用_IS!$A$5,RT補正用_IS!$A$6,O154=RT補正用_IS!$A$6,RT補正用_IS!$A$7,O154=RT補正用_IS!$A$7,RT補正用_IS!$A$8,O154=RT補正用_IS!$A$8,RT補正用_IS!$A$9,O154=RT補正用_IS!$A$9,RT補正用_IS!$A$10,O154=RT補正用_IS!$A$10,RT補正用_IS!$A$11,O154=RT補正用_IS!$A$11,"-")</f>
        <v>Pirimicarb-d6</v>
      </c>
      <c r="Q154" s="18" cm="1">
        <f t="array" ref="Q154">_xlfn.IFS(AND(O154&lt;&gt;"-",P154&lt;&gt;"-"),K154*AVERAGE(VLOOKUP(O154,テーブル3[],5,FALSE),VLOOKUP(P154,テーブル3[],5,FALSE)),AND(O154="-",P154&lt;&gt;"-"),K154*VLOOKUP(P154,テーブル3[],5,FALSE),AND(O154&lt;&gt;"-",P154="-"),K154*VLOOKUP(O154,テーブル3[],5,FALSE),AND(O154="-",P154="-"),VLOOKUP(C154,テーブル3[],4,FALSE))</f>
        <v>22.732088133832722</v>
      </c>
      <c r="R154" s="1"/>
    </row>
    <row r="155" spans="1:18" x14ac:dyDescent="0.2">
      <c r="A155" s="1">
        <v>119</v>
      </c>
      <c r="B155" s="1" t="b">
        <v>0</v>
      </c>
      <c r="C155" s="1" t="s">
        <v>218</v>
      </c>
      <c r="D155" s="1" t="s">
        <v>219</v>
      </c>
      <c r="E155" s="1" t="s">
        <v>220</v>
      </c>
      <c r="F155" s="1" t="s">
        <v>3</v>
      </c>
      <c r="G155" s="1">
        <v>223.0745</v>
      </c>
      <c r="H155" s="1"/>
      <c r="I155" s="1">
        <v>0.01</v>
      </c>
      <c r="J155" s="1" t="s">
        <v>4</v>
      </c>
      <c r="K155" s="14">
        <v>17.100000000000001</v>
      </c>
      <c r="L155" s="1" t="s">
        <v>48</v>
      </c>
      <c r="M155" s="1" t="s">
        <v>6</v>
      </c>
      <c r="N155" s="6" t="s">
        <v>630</v>
      </c>
      <c r="O155" s="1" t="str" cm="1">
        <f t="array" ref="O155">_xlfn.IFS(K155&lt;RT補正用_IS!$C$3,"-",
AND(K155&gt;RT補正用_IS!$C$3,K155&lt;RT補正用_IS!$C$5),RT補正用_IS!$A$3,
AND(K155&gt;RT補正用_IS!$C$5,K155&lt;RT補正用_IS!$C$6),RT補正用_IS!$A$5,
AND(K155&gt;RT補正用_IS!$C$6,K155&lt;RT補正用_IS!$C$7),RT補正用_IS!$A$6,
AND(K155&gt;RT補正用_IS!$C$7,K155&lt;RT補正用_IS!$C$8),RT補正用_IS!$A$7,
AND(K155&gt;RT補正用_IS!$C$8,K155&lt;RT補正用_IS!$C$9),RT補正用_IS!$A$8,
AND(K155&gt;RT補正用_IS!$C$9,K155&lt;RT補正用_IS!$C$10),RT補正用_IS!$A$9,
AND(K155&gt;RT補正用_IS!$C$10,K155&lt;RT補正用_IS!$C$11),RT補正用_IS!$A$10,
K155&gt;RT補正用_IS!$C$11,RT補正用_IS!$A$11)</f>
        <v>Imidacloprid-D4</v>
      </c>
      <c r="P155" s="1" t="str" cm="1">
        <f t="array" ref="P155">_xlfn.IFS(O155="-",RT補正用_IS!$A$3, O155=RT補正用_IS!$A$3,RT補正用_IS!$A$5,O155=RT補正用_IS!$A$5,RT補正用_IS!$A$6,O155=RT補正用_IS!$A$6,RT補正用_IS!$A$7,O155=RT補正用_IS!$A$7,RT補正用_IS!$A$8,O155=RT補正用_IS!$A$8,RT補正用_IS!$A$9,O155=RT補正用_IS!$A$9,RT補正用_IS!$A$10,O155=RT補正用_IS!$A$10,RT補正用_IS!$A$11,O155=RT補正用_IS!$A$11,"-")</f>
        <v>Carbendazim-d4</v>
      </c>
      <c r="Q155" s="18" cm="1">
        <f t="array" ref="Q155">_xlfn.IFS(AND(O155&lt;&gt;"-",P155&lt;&gt;"-"),K155*AVERAGE(VLOOKUP(O155,テーブル3[],5,FALSE),VLOOKUP(P155,テーブル3[],5,FALSE)),AND(O155="-",P155&lt;&gt;"-"),K155*VLOOKUP(P155,テーブル3[],5,FALSE),AND(O155&lt;&gt;"-",P155="-"),K155*VLOOKUP(O155,テーブル3[],5,FALSE),AND(O155="-",P155="-"),VLOOKUP(C155,テーブル3[],4,FALSE))</f>
        <v>17.60959368337517</v>
      </c>
      <c r="R155" s="1"/>
    </row>
    <row r="156" spans="1:18" x14ac:dyDescent="0.2">
      <c r="A156" s="1">
        <v>120</v>
      </c>
      <c r="B156" s="1" t="b">
        <v>0</v>
      </c>
      <c r="C156" s="1" t="s">
        <v>218</v>
      </c>
      <c r="D156" s="1" t="s">
        <v>221</v>
      </c>
      <c r="E156" s="1" t="s">
        <v>220</v>
      </c>
      <c r="F156" s="1" t="s">
        <v>3</v>
      </c>
      <c r="G156" s="1">
        <v>223.0745</v>
      </c>
      <c r="H156" s="1">
        <v>126.0104</v>
      </c>
      <c r="I156" s="1">
        <v>0.01</v>
      </c>
      <c r="J156" s="1" t="s">
        <v>4</v>
      </c>
      <c r="K156" s="14">
        <v>17.100000000000001</v>
      </c>
      <c r="L156" s="1" t="s">
        <v>48</v>
      </c>
      <c r="M156" s="1" t="s">
        <v>102</v>
      </c>
      <c r="N156" s="6" t="s">
        <v>630</v>
      </c>
      <c r="O156" s="1" t="str" cm="1">
        <f t="array" ref="O156">_xlfn.IFS(K156&lt;RT補正用_IS!$C$3,"-",
AND(K156&gt;RT補正用_IS!$C$3,K156&lt;RT補正用_IS!$C$5),RT補正用_IS!$A$3,
AND(K156&gt;RT補正用_IS!$C$5,K156&lt;RT補正用_IS!$C$6),RT補正用_IS!$A$5,
AND(K156&gt;RT補正用_IS!$C$6,K156&lt;RT補正用_IS!$C$7),RT補正用_IS!$A$6,
AND(K156&gt;RT補正用_IS!$C$7,K156&lt;RT補正用_IS!$C$8),RT補正用_IS!$A$7,
AND(K156&gt;RT補正用_IS!$C$8,K156&lt;RT補正用_IS!$C$9),RT補正用_IS!$A$8,
AND(K156&gt;RT補正用_IS!$C$9,K156&lt;RT補正用_IS!$C$10),RT補正用_IS!$A$9,
AND(K156&gt;RT補正用_IS!$C$10,K156&lt;RT補正用_IS!$C$11),RT補正用_IS!$A$10,
K156&gt;RT補正用_IS!$C$11,RT補正用_IS!$A$11)</f>
        <v>Imidacloprid-D4</v>
      </c>
      <c r="P156" s="1" t="str" cm="1">
        <f t="array" ref="P156">_xlfn.IFS(O156="-",RT補正用_IS!$A$3, O156=RT補正用_IS!$A$3,RT補正用_IS!$A$5,O156=RT補正用_IS!$A$5,RT補正用_IS!$A$6,O156=RT補正用_IS!$A$6,RT補正用_IS!$A$7,O156=RT補正用_IS!$A$7,RT補正用_IS!$A$8,O156=RT補正用_IS!$A$8,RT補正用_IS!$A$9,O156=RT補正用_IS!$A$9,RT補正用_IS!$A$10,O156=RT補正用_IS!$A$10,RT補正用_IS!$A$11,O156=RT補正用_IS!$A$11,"-")</f>
        <v>Carbendazim-d4</v>
      </c>
      <c r="Q156" s="18" cm="1">
        <f t="array" ref="Q156">_xlfn.IFS(AND(O156&lt;&gt;"-",P156&lt;&gt;"-"),K156*AVERAGE(VLOOKUP(O156,テーブル3[],5,FALSE),VLOOKUP(P156,テーブル3[],5,FALSE)),AND(O156="-",P156&lt;&gt;"-"),K156*VLOOKUP(P156,テーブル3[],5,FALSE),AND(O156&lt;&gt;"-",P156="-"),K156*VLOOKUP(O156,テーブル3[],5,FALSE),AND(O156="-",P156="-"),VLOOKUP(C156,テーブル3[],4,FALSE))</f>
        <v>17.60959368337517</v>
      </c>
      <c r="R156" s="1"/>
    </row>
    <row r="157" spans="1:18" x14ac:dyDescent="0.2">
      <c r="A157" s="1">
        <v>121</v>
      </c>
      <c r="B157" s="1" t="b">
        <v>0</v>
      </c>
      <c r="C157" s="1" t="s">
        <v>218</v>
      </c>
      <c r="D157" s="1" t="s">
        <v>222</v>
      </c>
      <c r="E157" s="1" t="s">
        <v>220</v>
      </c>
      <c r="F157" s="1" t="s">
        <v>3</v>
      </c>
      <c r="G157" s="1">
        <v>223.0745</v>
      </c>
      <c r="H157" s="1">
        <v>56.049399999999999</v>
      </c>
      <c r="I157" s="1">
        <v>0.01</v>
      </c>
      <c r="J157" s="1" t="s">
        <v>4</v>
      </c>
      <c r="K157" s="14">
        <v>17.100000000000001</v>
      </c>
      <c r="L157" s="1" t="s">
        <v>48</v>
      </c>
      <c r="M157" s="1" t="s">
        <v>102</v>
      </c>
      <c r="N157" s="6" t="s">
        <v>630</v>
      </c>
      <c r="O157" s="1" t="str" cm="1">
        <f t="array" ref="O157">_xlfn.IFS(K157&lt;RT補正用_IS!$C$3,"-",
AND(K157&gt;RT補正用_IS!$C$3,K157&lt;RT補正用_IS!$C$5),RT補正用_IS!$A$3,
AND(K157&gt;RT補正用_IS!$C$5,K157&lt;RT補正用_IS!$C$6),RT補正用_IS!$A$5,
AND(K157&gt;RT補正用_IS!$C$6,K157&lt;RT補正用_IS!$C$7),RT補正用_IS!$A$6,
AND(K157&gt;RT補正用_IS!$C$7,K157&lt;RT補正用_IS!$C$8),RT補正用_IS!$A$7,
AND(K157&gt;RT補正用_IS!$C$8,K157&lt;RT補正用_IS!$C$9),RT補正用_IS!$A$8,
AND(K157&gt;RT補正用_IS!$C$9,K157&lt;RT補正用_IS!$C$10),RT補正用_IS!$A$9,
AND(K157&gt;RT補正用_IS!$C$10,K157&lt;RT補正用_IS!$C$11),RT補正用_IS!$A$10,
K157&gt;RT補正用_IS!$C$11,RT補正用_IS!$A$11)</f>
        <v>Imidacloprid-D4</v>
      </c>
      <c r="P157" s="1" t="str" cm="1">
        <f t="array" ref="P157">_xlfn.IFS(O157="-",RT補正用_IS!$A$3, O157=RT補正用_IS!$A$3,RT補正用_IS!$A$5,O157=RT補正用_IS!$A$5,RT補正用_IS!$A$6,O157=RT補正用_IS!$A$6,RT補正用_IS!$A$7,O157=RT補正用_IS!$A$7,RT補正用_IS!$A$8,O157=RT補正用_IS!$A$8,RT補正用_IS!$A$9,O157=RT補正用_IS!$A$9,RT補正用_IS!$A$10,O157=RT補正用_IS!$A$10,RT補正用_IS!$A$11,O157=RT補正用_IS!$A$11,"-")</f>
        <v>Carbendazim-d4</v>
      </c>
      <c r="Q157" s="18" cm="1">
        <f t="array" ref="Q157">_xlfn.IFS(AND(O157&lt;&gt;"-",P157&lt;&gt;"-"),K157*AVERAGE(VLOOKUP(O157,テーブル3[],5,FALSE),VLOOKUP(P157,テーブル3[],5,FALSE)),AND(O157="-",P157&lt;&gt;"-"),K157*VLOOKUP(P157,テーブル3[],5,FALSE),AND(O157&lt;&gt;"-",P157="-"),K157*VLOOKUP(O157,テーブル3[],5,FALSE),AND(O157="-",P157="-"),VLOOKUP(C157,テーブル3[],4,FALSE))</f>
        <v>17.60959368337517</v>
      </c>
      <c r="R157" s="1"/>
    </row>
    <row r="158" spans="1:18" x14ac:dyDescent="0.2">
      <c r="A158" s="1">
        <v>267</v>
      </c>
      <c r="B158" s="1" t="b">
        <v>0</v>
      </c>
      <c r="C158" s="1" t="s">
        <v>460</v>
      </c>
      <c r="D158" s="1" t="s">
        <v>461</v>
      </c>
      <c r="E158" s="1" t="s">
        <v>462</v>
      </c>
      <c r="F158" s="1" t="s">
        <v>3</v>
      </c>
      <c r="G158" s="1">
        <v>224.03758999999999</v>
      </c>
      <c r="H158" s="1"/>
      <c r="I158" s="1">
        <v>0.01</v>
      </c>
      <c r="J158" s="1" t="s">
        <v>4</v>
      </c>
      <c r="K158" s="14">
        <v>26.6</v>
      </c>
      <c r="L158" s="1" t="s">
        <v>642</v>
      </c>
      <c r="M158" s="1" t="s">
        <v>6</v>
      </c>
      <c r="N158" s="6" t="s">
        <v>630</v>
      </c>
      <c r="O158" s="1" t="str" cm="1">
        <f t="array" ref="O158">_xlfn.IFS(K158&lt;RT補正用_IS!$C$3,"-",
AND(K158&gt;RT補正用_IS!$C$3,K158&lt;RT補正用_IS!$C$5),RT補正用_IS!$A$3,
AND(K158&gt;RT補正用_IS!$C$5,K158&lt;RT補正用_IS!$C$6),RT補正用_IS!$A$5,
AND(K158&gt;RT補正用_IS!$C$6,K158&lt;RT補正用_IS!$C$7),RT補正用_IS!$A$6,
AND(K158&gt;RT補正用_IS!$C$7,K158&lt;RT補正用_IS!$C$8),RT補正用_IS!$A$7,
AND(K158&gt;RT補正用_IS!$C$8,K158&lt;RT補正用_IS!$C$9),RT補正用_IS!$A$8,
AND(K158&gt;RT補正用_IS!$C$9,K158&lt;RT補正用_IS!$C$10),RT補正用_IS!$A$9,
AND(K158&gt;RT補正用_IS!$C$10,K158&lt;RT補正用_IS!$C$11),RT補正用_IS!$A$10,
K158&gt;RT補正用_IS!$C$11,RT補正用_IS!$A$11)</f>
        <v>13C6-DCMU</v>
      </c>
      <c r="P158" s="1" t="str" cm="1">
        <f t="array" ref="P158">_xlfn.IFS(O158="-",RT補正用_IS!$A$3, O158=RT補正用_IS!$A$3,RT補正用_IS!$A$5,O158=RT補正用_IS!$A$5,RT補正用_IS!$A$6,O158=RT補正用_IS!$A$6,RT補正用_IS!$A$7,O158=RT補正用_IS!$A$7,RT補正用_IS!$A$8,O158=RT補正用_IS!$A$8,RT補正用_IS!$A$9,O158=RT補正用_IS!$A$9,RT補正用_IS!$A$10,O158=RT補正用_IS!$A$10,RT補正用_IS!$A$11,O158=RT補正用_IS!$A$11,"-")</f>
        <v>Imazail-d5</v>
      </c>
      <c r="Q158" s="18" cm="1">
        <f t="array" ref="Q158">_xlfn.IFS(AND(O158&lt;&gt;"-",P158&lt;&gt;"-"),K158*AVERAGE(VLOOKUP(O158,テーブル3[],5,FALSE),VLOOKUP(P158,テーブル3[],5,FALSE)),AND(O158="-",P158&lt;&gt;"-"),K158*VLOOKUP(P158,テーブル3[],5,FALSE),AND(O158&lt;&gt;"-",P158="-"),K158*VLOOKUP(O158,テーブル3[],5,FALSE),AND(O158="-",P158="-"),VLOOKUP(C158,テーブル3[],4,FALSE))</f>
        <v>27.089473945916307</v>
      </c>
      <c r="R158" s="1"/>
    </row>
    <row r="159" spans="1:18" x14ac:dyDescent="0.2">
      <c r="A159" s="1">
        <v>268</v>
      </c>
      <c r="B159" s="1" t="b">
        <v>0</v>
      </c>
      <c r="C159" s="1" t="s">
        <v>460</v>
      </c>
      <c r="D159" s="1" t="s">
        <v>463</v>
      </c>
      <c r="E159" s="1" t="s">
        <v>462</v>
      </c>
      <c r="F159" s="1" t="s">
        <v>3</v>
      </c>
      <c r="G159" s="1">
        <v>224.03758999999999</v>
      </c>
      <c r="H159" s="1">
        <v>208.04267999999999</v>
      </c>
      <c r="I159" s="1">
        <v>0.01</v>
      </c>
      <c r="J159" s="1" t="s">
        <v>4</v>
      </c>
      <c r="K159" s="14">
        <v>26.6</v>
      </c>
      <c r="L159" s="1" t="s">
        <v>642</v>
      </c>
      <c r="M159" s="1" t="s">
        <v>102</v>
      </c>
      <c r="N159" s="6" t="s">
        <v>630</v>
      </c>
      <c r="O159" s="1" t="str" cm="1">
        <f t="array" ref="O159">_xlfn.IFS(K159&lt;RT補正用_IS!$C$3,"-",
AND(K159&gt;RT補正用_IS!$C$3,K159&lt;RT補正用_IS!$C$5),RT補正用_IS!$A$3,
AND(K159&gt;RT補正用_IS!$C$5,K159&lt;RT補正用_IS!$C$6),RT補正用_IS!$A$5,
AND(K159&gt;RT補正用_IS!$C$6,K159&lt;RT補正用_IS!$C$7),RT補正用_IS!$A$6,
AND(K159&gt;RT補正用_IS!$C$7,K159&lt;RT補正用_IS!$C$8),RT補正用_IS!$A$7,
AND(K159&gt;RT補正用_IS!$C$8,K159&lt;RT補正用_IS!$C$9),RT補正用_IS!$A$8,
AND(K159&gt;RT補正用_IS!$C$9,K159&lt;RT補正用_IS!$C$10),RT補正用_IS!$A$9,
AND(K159&gt;RT補正用_IS!$C$10,K159&lt;RT補正用_IS!$C$11),RT補正用_IS!$A$10,
K159&gt;RT補正用_IS!$C$11,RT補正用_IS!$A$11)</f>
        <v>13C6-DCMU</v>
      </c>
      <c r="P159" s="1" t="str" cm="1">
        <f t="array" ref="P159">_xlfn.IFS(O159="-",RT補正用_IS!$A$3, O159=RT補正用_IS!$A$3,RT補正用_IS!$A$5,O159=RT補正用_IS!$A$5,RT補正用_IS!$A$6,O159=RT補正用_IS!$A$6,RT補正用_IS!$A$7,O159=RT補正用_IS!$A$7,RT補正用_IS!$A$8,O159=RT補正用_IS!$A$8,RT補正用_IS!$A$9,O159=RT補正用_IS!$A$9,RT補正用_IS!$A$10,O159=RT補正用_IS!$A$10,RT補正用_IS!$A$11,O159=RT補正用_IS!$A$11,"-")</f>
        <v>Imazail-d5</v>
      </c>
      <c r="Q159" s="18" cm="1">
        <f t="array" ref="Q159">_xlfn.IFS(AND(O159&lt;&gt;"-",P159&lt;&gt;"-"),K159*AVERAGE(VLOOKUP(O159,テーブル3[],5,FALSE),VLOOKUP(P159,テーブル3[],5,FALSE)),AND(O159="-",P159&lt;&gt;"-"),K159*VLOOKUP(P159,テーブル3[],5,FALSE),AND(O159&lt;&gt;"-",P159="-"),K159*VLOOKUP(O159,テーブル3[],5,FALSE),AND(O159="-",P159="-"),VLOOKUP(C159,テーブル3[],4,FALSE))</f>
        <v>27.089473945916307</v>
      </c>
      <c r="R159" s="1"/>
    </row>
    <row r="160" spans="1:18" x14ac:dyDescent="0.2">
      <c r="A160" s="1">
        <v>269</v>
      </c>
      <c r="B160" s="1" t="b">
        <v>0</v>
      </c>
      <c r="C160" s="1" t="s">
        <v>460</v>
      </c>
      <c r="D160" s="1" t="s">
        <v>464</v>
      </c>
      <c r="E160" s="1" t="s">
        <v>462</v>
      </c>
      <c r="F160" s="1" t="s">
        <v>3</v>
      </c>
      <c r="G160" s="1">
        <v>224.03758999999999</v>
      </c>
      <c r="H160" s="1">
        <v>192.01138</v>
      </c>
      <c r="I160" s="1">
        <v>0.01</v>
      </c>
      <c r="J160" s="1" t="s">
        <v>4</v>
      </c>
      <c r="K160" s="14">
        <v>26.6</v>
      </c>
      <c r="L160" s="1" t="s">
        <v>642</v>
      </c>
      <c r="M160" s="1" t="s">
        <v>102</v>
      </c>
      <c r="N160" s="6" t="s">
        <v>630</v>
      </c>
      <c r="O160" s="1" t="str" cm="1">
        <f t="array" ref="O160">_xlfn.IFS(K160&lt;RT補正用_IS!$C$3,"-",
AND(K160&gt;RT補正用_IS!$C$3,K160&lt;RT補正用_IS!$C$5),RT補正用_IS!$A$3,
AND(K160&gt;RT補正用_IS!$C$5,K160&lt;RT補正用_IS!$C$6),RT補正用_IS!$A$5,
AND(K160&gt;RT補正用_IS!$C$6,K160&lt;RT補正用_IS!$C$7),RT補正用_IS!$A$6,
AND(K160&gt;RT補正用_IS!$C$7,K160&lt;RT補正用_IS!$C$8),RT補正用_IS!$A$7,
AND(K160&gt;RT補正用_IS!$C$8,K160&lt;RT補正用_IS!$C$9),RT補正用_IS!$A$8,
AND(K160&gt;RT補正用_IS!$C$9,K160&lt;RT補正用_IS!$C$10),RT補正用_IS!$A$9,
AND(K160&gt;RT補正用_IS!$C$10,K160&lt;RT補正用_IS!$C$11),RT補正用_IS!$A$10,
K160&gt;RT補正用_IS!$C$11,RT補正用_IS!$A$11)</f>
        <v>13C6-DCMU</v>
      </c>
      <c r="P160" s="1" t="str" cm="1">
        <f t="array" ref="P160">_xlfn.IFS(O160="-",RT補正用_IS!$A$3, O160=RT補正用_IS!$A$3,RT補正用_IS!$A$5,O160=RT補正用_IS!$A$5,RT補正用_IS!$A$6,O160=RT補正用_IS!$A$6,RT補正用_IS!$A$7,O160=RT補正用_IS!$A$7,RT補正用_IS!$A$8,O160=RT補正用_IS!$A$8,RT補正用_IS!$A$9,O160=RT補正用_IS!$A$9,RT補正用_IS!$A$10,O160=RT補正用_IS!$A$10,RT補正用_IS!$A$11,O160=RT補正用_IS!$A$11,"-")</f>
        <v>Imazail-d5</v>
      </c>
      <c r="Q160" s="18" cm="1">
        <f t="array" ref="Q160">_xlfn.IFS(AND(O160&lt;&gt;"-",P160&lt;&gt;"-"),K160*AVERAGE(VLOOKUP(O160,テーブル3[],5,FALSE),VLOOKUP(P160,テーブル3[],5,FALSE)),AND(O160="-",P160&lt;&gt;"-"),K160*VLOOKUP(P160,テーブル3[],5,FALSE),AND(O160&lt;&gt;"-",P160="-"),K160*VLOOKUP(O160,テーブル3[],5,FALSE),AND(O160="-",P160="-"),VLOOKUP(C160,テーブル3[],4,FALSE))</f>
        <v>27.089473945916307</v>
      </c>
      <c r="R160" s="1"/>
    </row>
    <row r="161" spans="1:18" x14ac:dyDescent="0.2">
      <c r="A161" s="1">
        <v>49</v>
      </c>
      <c r="B161" s="1" t="b">
        <v>0</v>
      </c>
      <c r="C161" s="1" t="s">
        <v>98</v>
      </c>
      <c r="D161" s="1" t="s">
        <v>99</v>
      </c>
      <c r="E161" s="1" t="s">
        <v>100</v>
      </c>
      <c r="F161" s="1" t="s">
        <v>3</v>
      </c>
      <c r="G161" s="1">
        <v>227.12779</v>
      </c>
      <c r="H161" s="1"/>
      <c r="I161" s="1">
        <v>0.01</v>
      </c>
      <c r="J161" s="1" t="s">
        <v>4</v>
      </c>
      <c r="K161" s="14">
        <v>27.9</v>
      </c>
      <c r="L161" s="1" t="s">
        <v>25</v>
      </c>
      <c r="M161" s="1" t="s">
        <v>6</v>
      </c>
      <c r="N161" s="6" t="s">
        <v>630</v>
      </c>
      <c r="O161" s="1" t="str" cm="1">
        <f t="array" ref="O161">_xlfn.IFS(K161&lt;RT補正用_IS!$C$3,"-",
AND(K161&gt;RT補正用_IS!$C$3,K161&lt;RT補正用_IS!$C$5),RT補正用_IS!$A$3,
AND(K161&gt;RT補正用_IS!$C$5,K161&lt;RT補正用_IS!$C$6),RT補正用_IS!$A$5,
AND(K161&gt;RT補正用_IS!$C$6,K161&lt;RT補正用_IS!$C$7),RT補正用_IS!$A$6,
AND(K161&gt;RT補正用_IS!$C$7,K161&lt;RT補正用_IS!$C$8),RT補正用_IS!$A$7,
AND(K161&gt;RT補正用_IS!$C$8,K161&lt;RT補正用_IS!$C$9),RT補正用_IS!$A$8,
AND(K161&gt;RT補正用_IS!$C$9,K161&lt;RT補正用_IS!$C$10),RT補正用_IS!$A$9,
AND(K161&gt;RT補正用_IS!$C$10,K161&lt;RT補正用_IS!$C$11),RT補正用_IS!$A$10,
K161&gt;RT補正用_IS!$C$11,RT補正用_IS!$A$11)</f>
        <v>13C6-DCMU</v>
      </c>
      <c r="P161" s="1" t="str" cm="1">
        <f t="array" ref="P161">_xlfn.IFS(O161="-",RT補正用_IS!$A$3, O161=RT補正用_IS!$A$3,RT補正用_IS!$A$5,O161=RT補正用_IS!$A$5,RT補正用_IS!$A$6,O161=RT補正用_IS!$A$6,RT補正用_IS!$A$7,O161=RT補正用_IS!$A$7,RT補正用_IS!$A$8,O161=RT補正用_IS!$A$8,RT補正用_IS!$A$9,O161=RT補正用_IS!$A$9,RT補正用_IS!$A$10,O161=RT補正用_IS!$A$10,RT補正用_IS!$A$11,O161=RT補正用_IS!$A$11,"-")</f>
        <v>Imazail-d5</v>
      </c>
      <c r="Q161" s="18" cm="1">
        <f t="array" ref="Q161">_xlfn.IFS(AND(O161&lt;&gt;"-",P161&lt;&gt;"-"),K161*AVERAGE(VLOOKUP(O161,テーブル3[],5,FALSE),VLOOKUP(P161,テーブル3[],5,FALSE)),AND(O161="-",P161&lt;&gt;"-"),K161*VLOOKUP(P161,テーブル3[],5,FALSE),AND(O161&lt;&gt;"-",P161="-"),K161*VLOOKUP(O161,テーブル3[],5,FALSE),AND(O161="-",P161="-"),VLOOKUP(C161,テーブル3[],4,FALSE))</f>
        <v>28.413395604927253</v>
      </c>
      <c r="R161" s="1"/>
    </row>
    <row r="162" spans="1:18" x14ac:dyDescent="0.2">
      <c r="A162" s="1">
        <v>50</v>
      </c>
      <c r="B162" s="1" t="b">
        <v>0</v>
      </c>
      <c r="C162" s="1" t="s">
        <v>98</v>
      </c>
      <c r="D162" s="1" t="s">
        <v>101</v>
      </c>
      <c r="E162" s="1" t="s">
        <v>100</v>
      </c>
      <c r="F162" s="1" t="s">
        <v>3</v>
      </c>
      <c r="G162" s="1">
        <v>227.12779</v>
      </c>
      <c r="H162" s="1">
        <v>55.054229999999997</v>
      </c>
      <c r="I162" s="1">
        <v>0.01</v>
      </c>
      <c r="J162" s="1" t="s">
        <v>4</v>
      </c>
      <c r="K162" s="14">
        <v>27.9</v>
      </c>
      <c r="L162" s="1" t="s">
        <v>25</v>
      </c>
      <c r="M162" s="1" t="s">
        <v>102</v>
      </c>
      <c r="N162" s="6" t="s">
        <v>630</v>
      </c>
      <c r="O162" s="1" t="str" cm="1">
        <f t="array" ref="O162">_xlfn.IFS(K162&lt;RT補正用_IS!$C$3,"-",
AND(K162&gt;RT補正用_IS!$C$3,K162&lt;RT補正用_IS!$C$5),RT補正用_IS!$A$3,
AND(K162&gt;RT補正用_IS!$C$5,K162&lt;RT補正用_IS!$C$6),RT補正用_IS!$A$5,
AND(K162&gt;RT補正用_IS!$C$6,K162&lt;RT補正用_IS!$C$7),RT補正用_IS!$A$6,
AND(K162&gt;RT補正用_IS!$C$7,K162&lt;RT補正用_IS!$C$8),RT補正用_IS!$A$7,
AND(K162&gt;RT補正用_IS!$C$8,K162&lt;RT補正用_IS!$C$9),RT補正用_IS!$A$8,
AND(K162&gt;RT補正用_IS!$C$9,K162&lt;RT補正用_IS!$C$10),RT補正用_IS!$A$9,
AND(K162&gt;RT補正用_IS!$C$10,K162&lt;RT補正用_IS!$C$11),RT補正用_IS!$A$10,
K162&gt;RT補正用_IS!$C$11,RT補正用_IS!$A$11)</f>
        <v>13C6-DCMU</v>
      </c>
      <c r="P162" s="1" t="str" cm="1">
        <f t="array" ref="P162">_xlfn.IFS(O162="-",RT補正用_IS!$A$3, O162=RT補正用_IS!$A$3,RT補正用_IS!$A$5,O162=RT補正用_IS!$A$5,RT補正用_IS!$A$6,O162=RT補正用_IS!$A$6,RT補正用_IS!$A$7,O162=RT補正用_IS!$A$7,RT補正用_IS!$A$8,O162=RT補正用_IS!$A$8,RT補正用_IS!$A$9,O162=RT補正用_IS!$A$9,RT補正用_IS!$A$10,O162=RT補正用_IS!$A$10,RT補正用_IS!$A$11,O162=RT補正用_IS!$A$11,"-")</f>
        <v>Imazail-d5</v>
      </c>
      <c r="Q162" s="18" cm="1">
        <f t="array" ref="Q162">_xlfn.IFS(AND(O162&lt;&gt;"-",P162&lt;&gt;"-"),K162*AVERAGE(VLOOKUP(O162,テーブル3[],5,FALSE),VLOOKUP(P162,テーブル3[],5,FALSE)),AND(O162="-",P162&lt;&gt;"-"),K162*VLOOKUP(P162,テーブル3[],5,FALSE),AND(O162&lt;&gt;"-",P162="-"),K162*VLOOKUP(O162,テーブル3[],5,FALSE),AND(O162="-",P162="-"),VLOOKUP(C162,テーブル3[],4,FALSE))</f>
        <v>28.413395604927253</v>
      </c>
      <c r="R162" s="1"/>
    </row>
    <row r="163" spans="1:18" x14ac:dyDescent="0.2">
      <c r="A163" s="1">
        <v>51</v>
      </c>
      <c r="B163" s="1" t="b">
        <v>0</v>
      </c>
      <c r="C163" s="1" t="s">
        <v>98</v>
      </c>
      <c r="D163" s="1" t="s">
        <v>103</v>
      </c>
      <c r="E163" s="1" t="s">
        <v>100</v>
      </c>
      <c r="F163" s="1" t="s">
        <v>3</v>
      </c>
      <c r="G163" s="1">
        <v>227.12779</v>
      </c>
      <c r="H163" s="1">
        <v>55.01784</v>
      </c>
      <c r="I163" s="1">
        <v>0.01</v>
      </c>
      <c r="J163" s="1" t="s">
        <v>4</v>
      </c>
      <c r="K163" s="14">
        <v>27.9</v>
      </c>
      <c r="L163" s="1" t="s">
        <v>25</v>
      </c>
      <c r="M163" s="1" t="s">
        <v>102</v>
      </c>
      <c r="N163" s="6" t="s">
        <v>630</v>
      </c>
      <c r="O163" s="1" t="str" cm="1">
        <f t="array" ref="O163">_xlfn.IFS(K163&lt;RT補正用_IS!$C$3,"-",
AND(K163&gt;RT補正用_IS!$C$3,K163&lt;RT補正用_IS!$C$5),RT補正用_IS!$A$3,
AND(K163&gt;RT補正用_IS!$C$5,K163&lt;RT補正用_IS!$C$6),RT補正用_IS!$A$5,
AND(K163&gt;RT補正用_IS!$C$6,K163&lt;RT補正用_IS!$C$7),RT補正用_IS!$A$6,
AND(K163&gt;RT補正用_IS!$C$7,K163&lt;RT補正用_IS!$C$8),RT補正用_IS!$A$7,
AND(K163&gt;RT補正用_IS!$C$8,K163&lt;RT補正用_IS!$C$9),RT補正用_IS!$A$8,
AND(K163&gt;RT補正用_IS!$C$9,K163&lt;RT補正用_IS!$C$10),RT補正用_IS!$A$9,
AND(K163&gt;RT補正用_IS!$C$10,K163&lt;RT補正用_IS!$C$11),RT補正用_IS!$A$10,
K163&gt;RT補正用_IS!$C$11,RT補正用_IS!$A$11)</f>
        <v>13C6-DCMU</v>
      </c>
      <c r="P163" s="1" t="str" cm="1">
        <f t="array" ref="P163">_xlfn.IFS(O163="-",RT補正用_IS!$A$3, O163=RT補正用_IS!$A$3,RT補正用_IS!$A$5,O163=RT補正用_IS!$A$5,RT補正用_IS!$A$6,O163=RT補正用_IS!$A$6,RT補正用_IS!$A$7,O163=RT補正用_IS!$A$7,RT補正用_IS!$A$8,O163=RT補正用_IS!$A$8,RT補正用_IS!$A$9,O163=RT補正用_IS!$A$9,RT補正用_IS!$A$10,O163=RT補正用_IS!$A$10,RT補正用_IS!$A$11,O163=RT補正用_IS!$A$11,"-")</f>
        <v>Imazail-d5</v>
      </c>
      <c r="Q163" s="18" cm="1">
        <f t="array" ref="Q163">_xlfn.IFS(AND(O163&lt;&gt;"-",P163&lt;&gt;"-"),K163*AVERAGE(VLOOKUP(O163,テーブル3[],5,FALSE),VLOOKUP(P163,テーブル3[],5,FALSE)),AND(O163="-",P163&lt;&gt;"-"),K163*VLOOKUP(P163,テーブル3[],5,FALSE),AND(O163&lt;&gt;"-",P163="-"),K163*VLOOKUP(O163,テーブル3[],5,FALSE),AND(O163="-",P163="-"),VLOOKUP(C163,テーブル3[],4,FALSE))</f>
        <v>28.413395604927253</v>
      </c>
      <c r="R163" s="1"/>
    </row>
    <row r="164" spans="1:18" x14ac:dyDescent="0.2">
      <c r="A164" s="1">
        <v>128</v>
      </c>
      <c r="B164" s="1" t="b">
        <v>0</v>
      </c>
      <c r="C164" s="1" t="s">
        <v>233</v>
      </c>
      <c r="D164" s="1" t="s">
        <v>234</v>
      </c>
      <c r="E164" s="1" t="s">
        <v>235</v>
      </c>
      <c r="F164" s="1" t="s">
        <v>3</v>
      </c>
      <c r="G164" s="1">
        <v>230.24784</v>
      </c>
      <c r="H164" s="1"/>
      <c r="I164" s="1">
        <v>0.01</v>
      </c>
      <c r="J164" s="1" t="s">
        <v>4</v>
      </c>
      <c r="K164" s="14">
        <v>31.2</v>
      </c>
      <c r="L164" s="1" t="s">
        <v>25</v>
      </c>
      <c r="M164" s="1" t="s">
        <v>6</v>
      </c>
      <c r="N164" s="6" t="s">
        <v>630</v>
      </c>
      <c r="O164" s="1" t="str" cm="1">
        <f t="array" ref="O164">_xlfn.IFS(K164&lt;RT補正用_IS!$C$3,"-",
AND(K164&gt;RT補正用_IS!$C$3,K164&lt;RT補正用_IS!$C$5),RT補正用_IS!$A$3,
AND(K164&gt;RT補正用_IS!$C$5,K164&lt;RT補正用_IS!$C$6),RT補正用_IS!$A$5,
AND(K164&gt;RT補正用_IS!$C$6,K164&lt;RT補正用_IS!$C$7),RT補正用_IS!$A$6,
AND(K164&gt;RT補正用_IS!$C$7,K164&lt;RT補正用_IS!$C$8),RT補正用_IS!$A$7,
AND(K164&gt;RT補正用_IS!$C$8,K164&lt;RT補正用_IS!$C$9),RT補正用_IS!$A$8,
AND(K164&gt;RT補正用_IS!$C$9,K164&lt;RT補正用_IS!$C$10),RT補正用_IS!$A$9,
AND(K164&gt;RT補正用_IS!$C$10,K164&lt;RT補正用_IS!$C$11),RT補正用_IS!$A$10,
K164&gt;RT補正用_IS!$C$11,RT補正用_IS!$A$11)</f>
        <v>Imazail-d5</v>
      </c>
      <c r="P164" s="1" t="str" cm="1">
        <f t="array" ref="P164">_xlfn.IFS(O164="-",RT補正用_IS!$A$3, O164=RT補正用_IS!$A$3,RT補正用_IS!$A$5,O164=RT補正用_IS!$A$5,RT補正用_IS!$A$6,O164=RT補正用_IS!$A$6,RT補正用_IS!$A$7,O164=RT補正用_IS!$A$7,RT補正用_IS!$A$8,O164=RT補正用_IS!$A$8,RT補正用_IS!$A$9,O164=RT補正用_IS!$A$9,RT補正用_IS!$A$10,O164=RT補正用_IS!$A$10,RT補正用_IS!$A$11,O164=RT補正用_IS!$A$11,"-")</f>
        <v>Etofenprox-d5</v>
      </c>
      <c r="Q164" s="18" cm="1">
        <f t="array" ref="Q164">_xlfn.IFS(AND(O164&lt;&gt;"-",P164&lt;&gt;"-"),K164*AVERAGE(VLOOKUP(O164,テーブル3[],5,FALSE),VLOOKUP(P164,テーブル3[],5,FALSE)),AND(O164="-",P164&lt;&gt;"-"),K164*VLOOKUP(P164,テーブル3[],5,FALSE),AND(O164&lt;&gt;"-",P164="-"),K164*VLOOKUP(O164,テーブル3[],5,FALSE),AND(O164="-",P164="-"),VLOOKUP(C164,テーブル3[],4,FALSE))</f>
        <v>31.679015161429025</v>
      </c>
      <c r="R164" s="1"/>
    </row>
    <row r="165" spans="1:18" x14ac:dyDescent="0.2">
      <c r="A165" s="1">
        <v>129</v>
      </c>
      <c r="B165" s="1" t="b">
        <v>0</v>
      </c>
      <c r="C165" s="1" t="s">
        <v>233</v>
      </c>
      <c r="D165" s="1" t="s">
        <v>236</v>
      </c>
      <c r="E165" s="1" t="s">
        <v>235</v>
      </c>
      <c r="F165" s="1" t="s">
        <v>3</v>
      </c>
      <c r="G165" s="1">
        <v>230.24784</v>
      </c>
      <c r="H165" s="1">
        <v>58.064599999999999</v>
      </c>
      <c r="I165" s="1">
        <v>0.01</v>
      </c>
      <c r="J165" s="1" t="s">
        <v>4</v>
      </c>
      <c r="K165" s="14">
        <v>31.2</v>
      </c>
      <c r="L165" s="1" t="s">
        <v>25</v>
      </c>
      <c r="M165" s="1" t="s">
        <v>56</v>
      </c>
      <c r="N165" s="6" t="s">
        <v>630</v>
      </c>
      <c r="O165" s="1" t="str" cm="1">
        <f t="array" ref="O165">_xlfn.IFS(K165&lt;RT補正用_IS!$C$3,"-",
AND(K165&gt;RT補正用_IS!$C$3,K165&lt;RT補正用_IS!$C$5),RT補正用_IS!$A$3,
AND(K165&gt;RT補正用_IS!$C$5,K165&lt;RT補正用_IS!$C$6),RT補正用_IS!$A$5,
AND(K165&gt;RT補正用_IS!$C$6,K165&lt;RT補正用_IS!$C$7),RT補正用_IS!$A$6,
AND(K165&gt;RT補正用_IS!$C$7,K165&lt;RT補正用_IS!$C$8),RT補正用_IS!$A$7,
AND(K165&gt;RT補正用_IS!$C$8,K165&lt;RT補正用_IS!$C$9),RT補正用_IS!$A$8,
AND(K165&gt;RT補正用_IS!$C$9,K165&lt;RT補正用_IS!$C$10),RT補正用_IS!$A$9,
AND(K165&gt;RT補正用_IS!$C$10,K165&lt;RT補正用_IS!$C$11),RT補正用_IS!$A$10,
K165&gt;RT補正用_IS!$C$11,RT補正用_IS!$A$11)</f>
        <v>Imazail-d5</v>
      </c>
      <c r="P165" s="1" t="str" cm="1">
        <f t="array" ref="P165">_xlfn.IFS(O165="-",RT補正用_IS!$A$3, O165=RT補正用_IS!$A$3,RT補正用_IS!$A$5,O165=RT補正用_IS!$A$5,RT補正用_IS!$A$6,O165=RT補正用_IS!$A$6,RT補正用_IS!$A$7,O165=RT補正用_IS!$A$7,RT補正用_IS!$A$8,O165=RT補正用_IS!$A$8,RT補正用_IS!$A$9,O165=RT補正用_IS!$A$9,RT補正用_IS!$A$10,O165=RT補正用_IS!$A$10,RT補正用_IS!$A$11,O165=RT補正用_IS!$A$11,"-")</f>
        <v>Etofenprox-d5</v>
      </c>
      <c r="Q165" s="18" cm="1">
        <f t="array" ref="Q165">_xlfn.IFS(AND(O165&lt;&gt;"-",P165&lt;&gt;"-"),K165*AVERAGE(VLOOKUP(O165,テーブル3[],5,FALSE),VLOOKUP(P165,テーブル3[],5,FALSE)),AND(O165="-",P165&lt;&gt;"-"),K165*VLOOKUP(P165,テーブル3[],5,FALSE),AND(O165&lt;&gt;"-",P165="-"),K165*VLOOKUP(O165,テーブル3[],5,FALSE),AND(O165="-",P165="-"),VLOOKUP(C165,テーブル3[],4,FALSE))</f>
        <v>31.679015161429025</v>
      </c>
      <c r="R165" s="1"/>
    </row>
    <row r="166" spans="1:18" x14ac:dyDescent="0.2">
      <c r="A166" s="1">
        <v>130</v>
      </c>
      <c r="B166" s="1" t="b">
        <v>0</v>
      </c>
      <c r="C166" s="1" t="s">
        <v>233</v>
      </c>
      <c r="D166" s="1" t="s">
        <v>237</v>
      </c>
      <c r="E166" s="1" t="s">
        <v>235</v>
      </c>
      <c r="F166" s="1" t="s">
        <v>3</v>
      </c>
      <c r="G166" s="1">
        <v>230.24784</v>
      </c>
      <c r="H166" s="1">
        <v>212.2373</v>
      </c>
      <c r="I166" s="1">
        <v>0.01</v>
      </c>
      <c r="J166" s="1" t="s">
        <v>4</v>
      </c>
      <c r="K166" s="14">
        <v>31.2</v>
      </c>
      <c r="L166" s="1" t="s">
        <v>25</v>
      </c>
      <c r="M166" s="1" t="s">
        <v>56</v>
      </c>
      <c r="N166" s="6" t="s">
        <v>630</v>
      </c>
      <c r="O166" s="1" t="str" cm="1">
        <f t="array" ref="O166">_xlfn.IFS(K166&lt;RT補正用_IS!$C$3,"-",
AND(K166&gt;RT補正用_IS!$C$3,K166&lt;RT補正用_IS!$C$5),RT補正用_IS!$A$3,
AND(K166&gt;RT補正用_IS!$C$5,K166&lt;RT補正用_IS!$C$6),RT補正用_IS!$A$5,
AND(K166&gt;RT補正用_IS!$C$6,K166&lt;RT補正用_IS!$C$7),RT補正用_IS!$A$6,
AND(K166&gt;RT補正用_IS!$C$7,K166&lt;RT補正用_IS!$C$8),RT補正用_IS!$A$7,
AND(K166&gt;RT補正用_IS!$C$8,K166&lt;RT補正用_IS!$C$9),RT補正用_IS!$A$8,
AND(K166&gt;RT補正用_IS!$C$9,K166&lt;RT補正用_IS!$C$10),RT補正用_IS!$A$9,
AND(K166&gt;RT補正用_IS!$C$10,K166&lt;RT補正用_IS!$C$11),RT補正用_IS!$A$10,
K166&gt;RT補正用_IS!$C$11,RT補正用_IS!$A$11)</f>
        <v>Imazail-d5</v>
      </c>
      <c r="P166" s="1" t="str" cm="1">
        <f t="array" ref="P166">_xlfn.IFS(O166="-",RT補正用_IS!$A$3, O166=RT補正用_IS!$A$3,RT補正用_IS!$A$5,O166=RT補正用_IS!$A$5,RT補正用_IS!$A$6,O166=RT補正用_IS!$A$6,RT補正用_IS!$A$7,O166=RT補正用_IS!$A$7,RT補正用_IS!$A$8,O166=RT補正用_IS!$A$8,RT補正用_IS!$A$9,O166=RT補正用_IS!$A$9,RT補正用_IS!$A$10,O166=RT補正用_IS!$A$10,RT補正用_IS!$A$11,O166=RT補正用_IS!$A$11,"-")</f>
        <v>Etofenprox-d5</v>
      </c>
      <c r="Q166" s="18" cm="1">
        <f t="array" ref="Q166">_xlfn.IFS(AND(O166&lt;&gt;"-",P166&lt;&gt;"-"),K166*AVERAGE(VLOOKUP(O166,テーブル3[],5,FALSE),VLOOKUP(P166,テーブル3[],5,FALSE)),AND(O166="-",P166&lt;&gt;"-"),K166*VLOOKUP(P166,テーブル3[],5,FALSE),AND(O166&lt;&gt;"-",P166="-"),K166*VLOOKUP(O166,テーブル3[],5,FALSE),AND(O166="-",P166="-"),VLOOKUP(C166,テーブル3[],4,FALSE))</f>
        <v>31.679015161429025</v>
      </c>
      <c r="R166" s="1"/>
    </row>
    <row r="167" spans="1:18" x14ac:dyDescent="0.2">
      <c r="A167" s="1">
        <v>303</v>
      </c>
      <c r="B167" s="1" t="b">
        <v>0</v>
      </c>
      <c r="C167" s="1" t="s">
        <v>520</v>
      </c>
      <c r="D167" s="1" t="s">
        <v>521</v>
      </c>
      <c r="E167" s="1" t="s">
        <v>522</v>
      </c>
      <c r="F167" s="1" t="s">
        <v>3</v>
      </c>
      <c r="G167" s="1">
        <v>233.02429000000001</v>
      </c>
      <c r="H167" s="1"/>
      <c r="I167" s="1">
        <v>0.01</v>
      </c>
      <c r="J167" s="1" t="s">
        <v>4</v>
      </c>
      <c r="K167" s="14">
        <v>25</v>
      </c>
      <c r="L167" s="1" t="s">
        <v>642</v>
      </c>
      <c r="M167" s="1" t="s">
        <v>6</v>
      </c>
      <c r="N167" s="6" t="s">
        <v>630</v>
      </c>
      <c r="O167" s="1" t="str" cm="1">
        <f t="array" ref="O167">_xlfn.IFS(K167&lt;RT補正用_IS!$C$3,"-",
AND(K167&gt;RT補正用_IS!$C$3,K167&lt;RT補正用_IS!$C$5),RT補正用_IS!$A$3,
AND(K167&gt;RT補正用_IS!$C$5,K167&lt;RT補正用_IS!$C$6),RT補正用_IS!$A$5,
AND(K167&gt;RT補正用_IS!$C$6,K167&lt;RT補正用_IS!$C$7),RT補正用_IS!$A$6,
AND(K167&gt;RT補正用_IS!$C$7,K167&lt;RT補正用_IS!$C$8),RT補正用_IS!$A$7,
AND(K167&gt;RT補正用_IS!$C$8,K167&lt;RT補正用_IS!$C$9),RT補正用_IS!$A$8,
AND(K167&gt;RT補正用_IS!$C$9,K167&lt;RT補正用_IS!$C$10),RT補正用_IS!$A$9,
AND(K167&gt;RT補正用_IS!$C$10,K167&lt;RT補正用_IS!$C$11),RT補正用_IS!$A$10,
K167&gt;RT補正用_IS!$C$11,RT補正用_IS!$A$11)</f>
        <v>13C6-DCMU</v>
      </c>
      <c r="P167" s="1" t="str" cm="1">
        <f t="array" ref="P167">_xlfn.IFS(O167="-",RT補正用_IS!$A$3, O167=RT補正用_IS!$A$3,RT補正用_IS!$A$5,O167=RT補正用_IS!$A$5,RT補正用_IS!$A$6,O167=RT補正用_IS!$A$6,RT補正用_IS!$A$7,O167=RT補正用_IS!$A$7,RT補正用_IS!$A$8,O167=RT補正用_IS!$A$8,RT補正用_IS!$A$9,O167=RT補正用_IS!$A$9,RT補正用_IS!$A$10,O167=RT補正用_IS!$A$10,RT補正用_IS!$A$11,O167=RT補正用_IS!$A$11,"-")</f>
        <v>Imazail-d5</v>
      </c>
      <c r="Q167" s="18" cm="1">
        <f t="array" ref="Q167">_xlfn.IFS(AND(O167&lt;&gt;"-",P167&lt;&gt;"-"),K167*AVERAGE(VLOOKUP(O167,テーブル3[],5,FALSE),VLOOKUP(P167,テーブル3[],5,FALSE)),AND(O167="-",P167&lt;&gt;"-"),K167*VLOOKUP(P167,テーブル3[],5,FALSE),AND(O167&lt;&gt;"-",P167="-"),K167*VLOOKUP(O167,テーブル3[],5,FALSE),AND(O167="-",P167="-"),VLOOKUP(C167,テーブル3[],4,FALSE))</f>
        <v>25.460031904056677</v>
      </c>
      <c r="R167" s="1"/>
    </row>
    <row r="168" spans="1:18" x14ac:dyDescent="0.2">
      <c r="A168" s="1">
        <v>304</v>
      </c>
      <c r="B168" s="1" t="b">
        <v>0</v>
      </c>
      <c r="C168" s="1" t="s">
        <v>520</v>
      </c>
      <c r="D168" s="1" t="s">
        <v>523</v>
      </c>
      <c r="E168" s="1" t="s">
        <v>522</v>
      </c>
      <c r="F168" s="1" t="s">
        <v>3</v>
      </c>
      <c r="G168" s="1">
        <v>233.02429000000001</v>
      </c>
      <c r="H168" s="1">
        <v>72.044300000000007</v>
      </c>
      <c r="I168" s="1">
        <v>0.01</v>
      </c>
      <c r="J168" s="1" t="s">
        <v>4</v>
      </c>
      <c r="K168" s="14">
        <v>25</v>
      </c>
      <c r="L168" s="1" t="s">
        <v>642</v>
      </c>
      <c r="M168" s="1" t="s">
        <v>56</v>
      </c>
      <c r="N168" s="6" t="s">
        <v>630</v>
      </c>
      <c r="O168" s="1" t="str" cm="1">
        <f t="array" ref="O168">_xlfn.IFS(K168&lt;RT補正用_IS!$C$3,"-",
AND(K168&gt;RT補正用_IS!$C$3,K168&lt;RT補正用_IS!$C$5),RT補正用_IS!$A$3,
AND(K168&gt;RT補正用_IS!$C$5,K168&lt;RT補正用_IS!$C$6),RT補正用_IS!$A$5,
AND(K168&gt;RT補正用_IS!$C$6,K168&lt;RT補正用_IS!$C$7),RT補正用_IS!$A$6,
AND(K168&gt;RT補正用_IS!$C$7,K168&lt;RT補正用_IS!$C$8),RT補正用_IS!$A$7,
AND(K168&gt;RT補正用_IS!$C$8,K168&lt;RT補正用_IS!$C$9),RT補正用_IS!$A$8,
AND(K168&gt;RT補正用_IS!$C$9,K168&lt;RT補正用_IS!$C$10),RT補正用_IS!$A$9,
AND(K168&gt;RT補正用_IS!$C$10,K168&lt;RT補正用_IS!$C$11),RT補正用_IS!$A$10,
K168&gt;RT補正用_IS!$C$11,RT補正用_IS!$A$11)</f>
        <v>13C6-DCMU</v>
      </c>
      <c r="P168" s="1" t="str" cm="1">
        <f t="array" ref="P168">_xlfn.IFS(O168="-",RT補正用_IS!$A$3, O168=RT補正用_IS!$A$3,RT補正用_IS!$A$5,O168=RT補正用_IS!$A$5,RT補正用_IS!$A$6,O168=RT補正用_IS!$A$6,RT補正用_IS!$A$7,O168=RT補正用_IS!$A$7,RT補正用_IS!$A$8,O168=RT補正用_IS!$A$8,RT補正用_IS!$A$9,O168=RT補正用_IS!$A$9,RT補正用_IS!$A$10,O168=RT補正用_IS!$A$10,RT補正用_IS!$A$11,O168=RT補正用_IS!$A$11,"-")</f>
        <v>Imazail-d5</v>
      </c>
      <c r="Q168" s="18" cm="1">
        <f t="array" ref="Q168">_xlfn.IFS(AND(O168&lt;&gt;"-",P168&lt;&gt;"-"),K168*AVERAGE(VLOOKUP(O168,テーブル3[],5,FALSE),VLOOKUP(P168,テーブル3[],5,FALSE)),AND(O168="-",P168&lt;&gt;"-"),K168*VLOOKUP(P168,テーブル3[],5,FALSE),AND(O168&lt;&gt;"-",P168="-"),K168*VLOOKUP(O168,テーブル3[],5,FALSE),AND(O168="-",P168="-"),VLOOKUP(C168,テーブル3[],4,FALSE))</f>
        <v>25.460031904056677</v>
      </c>
      <c r="R168" s="1"/>
    </row>
    <row r="169" spans="1:18" x14ac:dyDescent="0.2">
      <c r="A169" s="1">
        <v>305</v>
      </c>
      <c r="B169" s="1" t="b">
        <v>0</v>
      </c>
      <c r="C169" s="1" t="s">
        <v>520</v>
      </c>
      <c r="D169" s="1" t="s">
        <v>524</v>
      </c>
      <c r="E169" s="1" t="s">
        <v>522</v>
      </c>
      <c r="F169" s="1" t="s">
        <v>3</v>
      </c>
      <c r="G169" s="1">
        <v>233.02429000000001</v>
      </c>
      <c r="H169" s="1">
        <v>159.97130000000001</v>
      </c>
      <c r="I169" s="1">
        <v>0.01</v>
      </c>
      <c r="J169" s="1" t="s">
        <v>4</v>
      </c>
      <c r="K169" s="14">
        <v>25</v>
      </c>
      <c r="L169" s="1" t="s">
        <v>642</v>
      </c>
      <c r="M169" s="1" t="s">
        <v>56</v>
      </c>
      <c r="N169" s="6" t="s">
        <v>630</v>
      </c>
      <c r="O169" s="1" t="str" cm="1">
        <f t="array" ref="O169">_xlfn.IFS(K169&lt;RT補正用_IS!$C$3,"-",
AND(K169&gt;RT補正用_IS!$C$3,K169&lt;RT補正用_IS!$C$5),RT補正用_IS!$A$3,
AND(K169&gt;RT補正用_IS!$C$5,K169&lt;RT補正用_IS!$C$6),RT補正用_IS!$A$5,
AND(K169&gt;RT補正用_IS!$C$6,K169&lt;RT補正用_IS!$C$7),RT補正用_IS!$A$6,
AND(K169&gt;RT補正用_IS!$C$7,K169&lt;RT補正用_IS!$C$8),RT補正用_IS!$A$7,
AND(K169&gt;RT補正用_IS!$C$8,K169&lt;RT補正用_IS!$C$9),RT補正用_IS!$A$8,
AND(K169&gt;RT補正用_IS!$C$9,K169&lt;RT補正用_IS!$C$10),RT補正用_IS!$A$9,
AND(K169&gt;RT補正用_IS!$C$10,K169&lt;RT補正用_IS!$C$11),RT補正用_IS!$A$10,
K169&gt;RT補正用_IS!$C$11,RT補正用_IS!$A$11)</f>
        <v>13C6-DCMU</v>
      </c>
      <c r="P169" s="1" t="str" cm="1">
        <f t="array" ref="P169">_xlfn.IFS(O169="-",RT補正用_IS!$A$3, O169=RT補正用_IS!$A$3,RT補正用_IS!$A$5,O169=RT補正用_IS!$A$5,RT補正用_IS!$A$6,O169=RT補正用_IS!$A$6,RT補正用_IS!$A$7,O169=RT補正用_IS!$A$7,RT補正用_IS!$A$8,O169=RT補正用_IS!$A$8,RT補正用_IS!$A$9,O169=RT補正用_IS!$A$9,RT補正用_IS!$A$10,O169=RT補正用_IS!$A$10,RT補正用_IS!$A$11,O169=RT補正用_IS!$A$11,"-")</f>
        <v>Imazail-d5</v>
      </c>
      <c r="Q169" s="18" cm="1">
        <f t="array" ref="Q169">_xlfn.IFS(AND(O169&lt;&gt;"-",P169&lt;&gt;"-"),K169*AVERAGE(VLOOKUP(O169,テーブル3[],5,FALSE),VLOOKUP(P169,テーブル3[],5,FALSE)),AND(O169="-",P169&lt;&gt;"-"),K169*VLOOKUP(P169,テーブル3[],5,FALSE),AND(O169&lt;&gt;"-",P169="-"),K169*VLOOKUP(O169,テーブル3[],5,FALSE),AND(O169="-",P169="-"),VLOOKUP(C169,テーブル3[],4,FALSE))</f>
        <v>25.460031904056677</v>
      </c>
      <c r="R169" s="1"/>
    </row>
    <row r="170" spans="1:18" x14ac:dyDescent="0.2">
      <c r="A170" s="1">
        <v>250</v>
      </c>
      <c r="B170" s="1" t="b">
        <v>0</v>
      </c>
      <c r="C170" s="1" t="s">
        <v>436</v>
      </c>
      <c r="D170" s="1" t="s">
        <v>437</v>
      </c>
      <c r="E170" s="1" t="s">
        <v>438</v>
      </c>
      <c r="F170" s="1" t="s">
        <v>3</v>
      </c>
      <c r="G170" s="1">
        <v>236.01415</v>
      </c>
      <c r="H170" s="1"/>
      <c r="I170" s="1">
        <v>0.01</v>
      </c>
      <c r="J170" s="1" t="s">
        <v>4</v>
      </c>
      <c r="K170" s="14">
        <v>25.029</v>
      </c>
      <c r="L170" s="1" t="s">
        <v>642</v>
      </c>
      <c r="M170" s="1" t="s">
        <v>6</v>
      </c>
      <c r="N170" s="6" t="s">
        <v>630</v>
      </c>
      <c r="O170" s="1" t="str" cm="1">
        <f t="array" ref="O170">_xlfn.IFS(K170&lt;RT補正用_IS!$C$3,"-",
AND(K170&gt;RT補正用_IS!$C$3,K170&lt;RT補正用_IS!$C$5),RT補正用_IS!$A$3,
AND(K170&gt;RT補正用_IS!$C$5,K170&lt;RT補正用_IS!$C$6),RT補正用_IS!$A$5,
AND(K170&gt;RT補正用_IS!$C$6,K170&lt;RT補正用_IS!$C$7),RT補正用_IS!$A$6,
AND(K170&gt;RT補正用_IS!$C$7,K170&lt;RT補正用_IS!$C$8),RT補正用_IS!$A$7,
AND(K170&gt;RT補正用_IS!$C$8,K170&lt;RT補正用_IS!$C$9),RT補正用_IS!$A$8,
AND(K170&gt;RT補正用_IS!$C$9,K170&lt;RT補正用_IS!$C$10),RT補正用_IS!$A$9,
AND(K170&gt;RT補正用_IS!$C$10,K170&lt;RT補正用_IS!$C$11),RT補正用_IS!$A$10,
K170&gt;RT補正用_IS!$C$11,RT補正用_IS!$A$11)</f>
        <v>13C6-DCMU</v>
      </c>
      <c r="P170" s="1" t="str" cm="1">
        <f t="array" ref="P170">_xlfn.IFS(O170="-",RT補正用_IS!$A$3, O170=RT補正用_IS!$A$3,RT補正用_IS!$A$5,O170=RT補正用_IS!$A$5,RT補正用_IS!$A$6,O170=RT補正用_IS!$A$6,RT補正用_IS!$A$7,O170=RT補正用_IS!$A$7,RT補正用_IS!$A$8,O170=RT補正用_IS!$A$8,RT補正用_IS!$A$9,O170=RT補正用_IS!$A$9,RT補正用_IS!$A$10,O170=RT補正用_IS!$A$10,RT補正用_IS!$A$11,O170=RT補正用_IS!$A$11,"-")</f>
        <v>Imazail-d5</v>
      </c>
      <c r="Q170" s="18" cm="1">
        <f t="array" ref="Q170">_xlfn.IFS(AND(O170&lt;&gt;"-",P170&lt;&gt;"-"),K170*AVERAGE(VLOOKUP(O170,テーブル3[],5,FALSE),VLOOKUP(P170,テーブル3[],5,FALSE)),AND(O170="-",P170&lt;&gt;"-"),K170*VLOOKUP(P170,テーブル3[],5,FALSE),AND(O170&lt;&gt;"-",P170="-"),K170*VLOOKUP(O170,テーブル3[],5,FALSE),AND(O170="-",P170="-"),VLOOKUP(C170,テーブル3[],4,FALSE))</f>
        <v>25.489565541065385</v>
      </c>
      <c r="R170" s="1"/>
    </row>
    <row r="171" spans="1:18" x14ac:dyDescent="0.2">
      <c r="A171" s="1">
        <v>251</v>
      </c>
      <c r="B171" s="1" t="b">
        <v>0</v>
      </c>
      <c r="C171" s="1" t="s">
        <v>436</v>
      </c>
      <c r="D171" s="1" t="s">
        <v>439</v>
      </c>
      <c r="E171" s="1" t="s">
        <v>438</v>
      </c>
      <c r="F171" s="1" t="s">
        <v>3</v>
      </c>
      <c r="G171" s="1">
        <v>236.01415</v>
      </c>
      <c r="H171" s="1"/>
      <c r="I171" s="1">
        <v>0.01</v>
      </c>
      <c r="J171" s="1" t="s">
        <v>4</v>
      </c>
      <c r="K171" s="14">
        <v>25.029</v>
      </c>
      <c r="L171" s="1" t="s">
        <v>642</v>
      </c>
      <c r="M171" s="1" t="s">
        <v>6</v>
      </c>
      <c r="N171" s="6" t="s">
        <v>630</v>
      </c>
      <c r="O171" s="1" t="str" cm="1">
        <f t="array" ref="O171">_xlfn.IFS(K171&lt;RT補正用_IS!$C$3,"-",
AND(K171&gt;RT補正用_IS!$C$3,K171&lt;RT補正用_IS!$C$5),RT補正用_IS!$A$3,
AND(K171&gt;RT補正用_IS!$C$5,K171&lt;RT補正用_IS!$C$6),RT補正用_IS!$A$5,
AND(K171&gt;RT補正用_IS!$C$6,K171&lt;RT補正用_IS!$C$7),RT補正用_IS!$A$6,
AND(K171&gt;RT補正用_IS!$C$7,K171&lt;RT補正用_IS!$C$8),RT補正用_IS!$A$7,
AND(K171&gt;RT補正用_IS!$C$8,K171&lt;RT補正用_IS!$C$9),RT補正用_IS!$A$8,
AND(K171&gt;RT補正用_IS!$C$9,K171&lt;RT補正用_IS!$C$10),RT補正用_IS!$A$9,
AND(K171&gt;RT補正用_IS!$C$10,K171&lt;RT補正用_IS!$C$11),RT補正用_IS!$A$10,
K171&gt;RT補正用_IS!$C$11,RT補正用_IS!$A$11)</f>
        <v>13C6-DCMU</v>
      </c>
      <c r="P171" s="1" t="str" cm="1">
        <f t="array" ref="P171">_xlfn.IFS(O171="-",RT補正用_IS!$A$3, O171=RT補正用_IS!$A$3,RT補正用_IS!$A$5,O171=RT補正用_IS!$A$5,RT補正用_IS!$A$6,O171=RT補正用_IS!$A$6,RT補正用_IS!$A$7,O171=RT補正用_IS!$A$7,RT補正用_IS!$A$8,O171=RT補正用_IS!$A$8,RT補正用_IS!$A$9,O171=RT補正用_IS!$A$9,RT補正用_IS!$A$10,O171=RT補正用_IS!$A$10,RT補正用_IS!$A$11,O171=RT補正用_IS!$A$11,"-")</f>
        <v>Imazail-d5</v>
      </c>
      <c r="Q171" s="18" cm="1">
        <f t="array" ref="Q171">_xlfn.IFS(AND(O171&lt;&gt;"-",P171&lt;&gt;"-"),K171*AVERAGE(VLOOKUP(O171,テーブル3[],5,FALSE),VLOOKUP(P171,テーブル3[],5,FALSE)),AND(O171="-",P171&lt;&gt;"-"),K171*VLOOKUP(P171,テーブル3[],5,FALSE),AND(O171&lt;&gt;"-",P171="-"),K171*VLOOKUP(O171,テーブル3[],5,FALSE),AND(O171="-",P171="-"),VLOOKUP(C171,テーブル3[],4,FALSE))</f>
        <v>25.489565541065385</v>
      </c>
      <c r="R171" s="1"/>
    </row>
    <row r="172" spans="1:18" x14ac:dyDescent="0.2">
      <c r="A172" s="1">
        <v>252</v>
      </c>
      <c r="B172" s="1" t="b">
        <v>0</v>
      </c>
      <c r="C172" s="1" t="s">
        <v>436</v>
      </c>
      <c r="D172" s="1" t="s">
        <v>440</v>
      </c>
      <c r="E172" s="1" t="s">
        <v>438</v>
      </c>
      <c r="F172" s="1" t="s">
        <v>3</v>
      </c>
      <c r="G172" s="1">
        <v>236.01415</v>
      </c>
      <c r="H172" s="1"/>
      <c r="I172" s="1">
        <v>0.01</v>
      </c>
      <c r="J172" s="1" t="s">
        <v>4</v>
      </c>
      <c r="K172" s="14">
        <v>25.029</v>
      </c>
      <c r="L172" s="1" t="s">
        <v>642</v>
      </c>
      <c r="M172" s="1" t="s">
        <v>6</v>
      </c>
      <c r="N172" s="6" t="s">
        <v>630</v>
      </c>
      <c r="O172" s="1" t="str" cm="1">
        <f t="array" ref="O172">_xlfn.IFS(K172&lt;RT補正用_IS!$C$3,"-",
AND(K172&gt;RT補正用_IS!$C$3,K172&lt;RT補正用_IS!$C$5),RT補正用_IS!$A$3,
AND(K172&gt;RT補正用_IS!$C$5,K172&lt;RT補正用_IS!$C$6),RT補正用_IS!$A$5,
AND(K172&gt;RT補正用_IS!$C$6,K172&lt;RT補正用_IS!$C$7),RT補正用_IS!$A$6,
AND(K172&gt;RT補正用_IS!$C$7,K172&lt;RT補正用_IS!$C$8),RT補正用_IS!$A$7,
AND(K172&gt;RT補正用_IS!$C$8,K172&lt;RT補正用_IS!$C$9),RT補正用_IS!$A$8,
AND(K172&gt;RT補正用_IS!$C$9,K172&lt;RT補正用_IS!$C$10),RT補正用_IS!$A$9,
AND(K172&gt;RT補正用_IS!$C$10,K172&lt;RT補正用_IS!$C$11),RT補正用_IS!$A$10,
K172&gt;RT補正用_IS!$C$11,RT補正用_IS!$A$11)</f>
        <v>13C6-DCMU</v>
      </c>
      <c r="P172" s="1" t="str" cm="1">
        <f t="array" ref="P172">_xlfn.IFS(O172="-",RT補正用_IS!$A$3, O172=RT補正用_IS!$A$3,RT補正用_IS!$A$5,O172=RT補正用_IS!$A$5,RT補正用_IS!$A$6,O172=RT補正用_IS!$A$6,RT補正用_IS!$A$7,O172=RT補正用_IS!$A$7,RT補正用_IS!$A$8,O172=RT補正用_IS!$A$8,RT補正用_IS!$A$9,O172=RT補正用_IS!$A$9,RT補正用_IS!$A$10,O172=RT補正用_IS!$A$10,RT補正用_IS!$A$11,O172=RT補正用_IS!$A$11,"-")</f>
        <v>Imazail-d5</v>
      </c>
      <c r="Q172" s="18" cm="1">
        <f t="array" ref="Q172">_xlfn.IFS(AND(O172&lt;&gt;"-",P172&lt;&gt;"-"),K172*AVERAGE(VLOOKUP(O172,テーブル3[],5,FALSE),VLOOKUP(P172,テーブル3[],5,FALSE)),AND(O172="-",P172&lt;&gt;"-"),K172*VLOOKUP(P172,テーブル3[],5,FALSE),AND(O172&lt;&gt;"-",P172="-"),K172*VLOOKUP(O172,テーブル3[],5,FALSE),AND(O172="-",P172="-"),VLOOKUP(C172,テーブル3[],4,FALSE))</f>
        <v>25.489565541065385</v>
      </c>
      <c r="R172" s="1"/>
    </row>
    <row r="173" spans="1:18" x14ac:dyDescent="0.2">
      <c r="A173" s="1">
        <v>21</v>
      </c>
      <c r="B173" s="1" t="b">
        <v>1</v>
      </c>
      <c r="C173" s="1" t="s">
        <v>45</v>
      </c>
      <c r="D173" s="1" t="s">
        <v>45</v>
      </c>
      <c r="E173" s="1" t="s">
        <v>46</v>
      </c>
      <c r="F173" s="1" t="s">
        <v>3</v>
      </c>
      <c r="G173" s="1">
        <v>239.04442</v>
      </c>
      <c r="H173" s="1"/>
      <c r="I173" s="1">
        <v>0.01</v>
      </c>
      <c r="J173" s="1" t="s">
        <v>4</v>
      </c>
      <c r="K173" s="1">
        <v>24.97</v>
      </c>
      <c r="L173" s="1"/>
      <c r="M173" s="1" t="s">
        <v>6</v>
      </c>
      <c r="N173" s="6" t="s">
        <v>630</v>
      </c>
      <c r="O173" s="11" t="s">
        <v>627</v>
      </c>
      <c r="P173" s="11" t="s">
        <v>627</v>
      </c>
      <c r="Q173" s="18" cm="1">
        <f t="array" ref="Q173">_xlfn.IFS(AND(O173&lt;&gt;"-",P173&lt;&gt;"-"),K173*AVERAGE(VLOOKUP(O173,テーブル3[],5,FALSE),VLOOKUP(P173,テーブル3[],5,FALSE)),AND(O173="-",P173&lt;&gt;"-"),K173*VLOOKUP(P173,テーブル3[],5,FALSE),AND(O173&lt;&gt;"-",P173="-"),K173*VLOOKUP(O173,テーブル3[],5,FALSE),AND(O173="-",P173="-"),VLOOKUP(C173,テーブル3[],4,FALSE))</f>
        <v>25.47</v>
      </c>
      <c r="R173" s="1"/>
    </row>
    <row r="174" spans="1:18" x14ac:dyDescent="0.2">
      <c r="A174" s="1">
        <v>158</v>
      </c>
      <c r="B174" s="1" t="b">
        <v>0</v>
      </c>
      <c r="C174" s="1" t="s">
        <v>285</v>
      </c>
      <c r="D174" s="1" t="s">
        <v>286</v>
      </c>
      <c r="E174" s="1" t="s">
        <v>287</v>
      </c>
      <c r="F174" s="1" t="s">
        <v>3</v>
      </c>
      <c r="G174" s="1">
        <v>241.06414000000001</v>
      </c>
      <c r="H174" s="1"/>
      <c r="I174" s="1">
        <v>0.01</v>
      </c>
      <c r="J174" s="1" t="s">
        <v>4</v>
      </c>
      <c r="K174" s="1">
        <v>12.79</v>
      </c>
      <c r="L174" s="1" t="s">
        <v>5</v>
      </c>
      <c r="M174" s="1" t="s">
        <v>6</v>
      </c>
      <c r="N174" s="6" t="s">
        <v>630</v>
      </c>
      <c r="O174" s="1" t="str" cm="1">
        <f t="array" ref="O174">_xlfn.IFS(K174&lt;RT補正用_IS!$C$3,"-",
AND(K174&gt;RT補正用_IS!$C$3,K174&lt;RT補正用_IS!$C$5),RT補正用_IS!$A$3,
AND(K174&gt;RT補正用_IS!$C$5,K174&lt;RT補正用_IS!$C$6),RT補正用_IS!$A$5,
AND(K174&gt;RT補正用_IS!$C$6,K174&lt;RT補正用_IS!$C$7),RT補正用_IS!$A$6,
AND(K174&gt;RT補正用_IS!$C$7,K174&lt;RT補正用_IS!$C$8),RT補正用_IS!$A$7,
AND(K174&gt;RT補正用_IS!$C$8,K174&lt;RT補正用_IS!$C$9),RT補正用_IS!$A$8,
AND(K174&gt;RT補正用_IS!$C$9,K174&lt;RT補正用_IS!$C$10),RT補正用_IS!$A$9,
AND(K174&gt;RT補正用_IS!$C$10,K174&lt;RT補正用_IS!$C$11),RT補正用_IS!$A$10,
K174&gt;RT補正用_IS!$C$11,RT補正用_IS!$A$11)</f>
        <v>Methomyl-d3</v>
      </c>
      <c r="P174" s="1" t="str" cm="1">
        <f t="array" ref="P174">_xlfn.IFS(O174="-",RT補正用_IS!$A$3, O174=RT補正用_IS!$A$3,RT補正用_IS!$A$5,O174=RT補正用_IS!$A$5,RT補正用_IS!$A$6,O174=RT補正用_IS!$A$6,RT補正用_IS!$A$7,O174=RT補正用_IS!$A$7,RT補正用_IS!$A$8,O174=RT補正用_IS!$A$8,RT補正用_IS!$A$9,O174=RT補正用_IS!$A$9,RT補正用_IS!$A$10,O174=RT補正用_IS!$A$10,RT補正用_IS!$A$11,O174=RT補正用_IS!$A$11,"-")</f>
        <v>Imidacloprid-D4</v>
      </c>
      <c r="Q174" s="18" cm="1">
        <f t="array" ref="Q174">_xlfn.IFS(AND(O174&lt;&gt;"-",P174&lt;&gt;"-"),K174*AVERAGE(VLOOKUP(O174,テーブル3[],5,FALSE),VLOOKUP(P174,テーブル3[],5,FALSE)),AND(O174="-",P174&lt;&gt;"-"),K174*VLOOKUP(P174,テーブル3[],5,FALSE),AND(O174&lt;&gt;"-",P174="-"),K174*VLOOKUP(O174,テーブル3[],5,FALSE),AND(O174="-",P174="-"),VLOOKUP(C174,テーブル3[],4,FALSE))</f>
        <v>13.248502111938599</v>
      </c>
      <c r="R174" s="1"/>
    </row>
    <row r="175" spans="1:18" x14ac:dyDescent="0.2">
      <c r="A175" s="1">
        <v>159</v>
      </c>
      <c r="B175" s="1" t="b">
        <v>0</v>
      </c>
      <c r="C175" s="1" t="s">
        <v>285</v>
      </c>
      <c r="D175" s="1" t="s">
        <v>288</v>
      </c>
      <c r="E175" s="1" t="s">
        <v>287</v>
      </c>
      <c r="F175" s="1" t="s">
        <v>3</v>
      </c>
      <c r="G175" s="1">
        <v>241.06414000000001</v>
      </c>
      <c r="H175" s="1">
        <v>107.06037000000001</v>
      </c>
      <c r="I175" s="1">
        <v>9.8699999999999992</v>
      </c>
      <c r="J175" s="1" t="s">
        <v>4</v>
      </c>
      <c r="K175" s="1">
        <v>12.79</v>
      </c>
      <c r="L175" s="1" t="s">
        <v>5</v>
      </c>
      <c r="M175" s="1" t="s">
        <v>56</v>
      </c>
      <c r="N175" s="6" t="s">
        <v>630</v>
      </c>
      <c r="O175" s="1" t="str" cm="1">
        <f t="array" ref="O175">_xlfn.IFS(K175&lt;RT補正用_IS!$C$3,"-",
AND(K175&gt;RT補正用_IS!$C$3,K175&lt;RT補正用_IS!$C$5),RT補正用_IS!$A$3,
AND(K175&gt;RT補正用_IS!$C$5,K175&lt;RT補正用_IS!$C$6),RT補正用_IS!$A$5,
AND(K175&gt;RT補正用_IS!$C$6,K175&lt;RT補正用_IS!$C$7),RT補正用_IS!$A$6,
AND(K175&gt;RT補正用_IS!$C$7,K175&lt;RT補正用_IS!$C$8),RT補正用_IS!$A$7,
AND(K175&gt;RT補正用_IS!$C$8,K175&lt;RT補正用_IS!$C$9),RT補正用_IS!$A$8,
AND(K175&gt;RT補正用_IS!$C$9,K175&lt;RT補正用_IS!$C$10),RT補正用_IS!$A$9,
AND(K175&gt;RT補正用_IS!$C$10,K175&lt;RT補正用_IS!$C$11),RT補正用_IS!$A$10,
K175&gt;RT補正用_IS!$C$11,RT補正用_IS!$A$11)</f>
        <v>Methomyl-d3</v>
      </c>
      <c r="P175" s="1" t="str" cm="1">
        <f t="array" ref="P175">_xlfn.IFS(O175="-",RT補正用_IS!$A$3, O175=RT補正用_IS!$A$3,RT補正用_IS!$A$5,O175=RT補正用_IS!$A$5,RT補正用_IS!$A$6,O175=RT補正用_IS!$A$6,RT補正用_IS!$A$7,O175=RT補正用_IS!$A$7,RT補正用_IS!$A$8,O175=RT補正用_IS!$A$8,RT補正用_IS!$A$9,O175=RT補正用_IS!$A$9,RT補正用_IS!$A$10,O175=RT補正用_IS!$A$10,RT補正用_IS!$A$11,O175=RT補正用_IS!$A$11,"-")</f>
        <v>Imidacloprid-D4</v>
      </c>
      <c r="Q175" s="18" cm="1">
        <f t="array" ref="Q175">_xlfn.IFS(AND(O175&lt;&gt;"-",P175&lt;&gt;"-"),K175*AVERAGE(VLOOKUP(O175,テーブル3[],5,FALSE),VLOOKUP(P175,テーブル3[],5,FALSE)),AND(O175="-",P175&lt;&gt;"-"),K175*VLOOKUP(P175,テーブル3[],5,FALSE),AND(O175&lt;&gt;"-",P175="-"),K175*VLOOKUP(O175,テーブル3[],5,FALSE),AND(O175="-",P175="-"),VLOOKUP(C175,テーブル3[],4,FALSE))</f>
        <v>13.248502111938599</v>
      </c>
      <c r="R175" s="1"/>
    </row>
    <row r="176" spans="1:18" x14ac:dyDescent="0.2">
      <c r="A176" s="1">
        <v>160</v>
      </c>
      <c r="B176" s="1" t="b">
        <v>0</v>
      </c>
      <c r="C176" s="1" t="s">
        <v>285</v>
      </c>
      <c r="D176" s="1" t="s">
        <v>289</v>
      </c>
      <c r="E176" s="1" t="s">
        <v>287</v>
      </c>
      <c r="F176" s="1" t="s">
        <v>3</v>
      </c>
      <c r="G176" s="1">
        <v>241.06414000000001</v>
      </c>
      <c r="H176" s="1">
        <v>199.01719</v>
      </c>
      <c r="I176" s="1">
        <v>9.8699999999999992</v>
      </c>
      <c r="J176" s="1" t="s">
        <v>4</v>
      </c>
      <c r="K176" s="1">
        <v>12.79</v>
      </c>
      <c r="L176" s="1" t="s">
        <v>5</v>
      </c>
      <c r="M176" s="1" t="s">
        <v>56</v>
      </c>
      <c r="N176" s="6" t="s">
        <v>630</v>
      </c>
      <c r="O176" s="1" t="str" cm="1">
        <f t="array" ref="O176">_xlfn.IFS(K176&lt;RT補正用_IS!$C$3,"-",
AND(K176&gt;RT補正用_IS!$C$3,K176&lt;RT補正用_IS!$C$5),RT補正用_IS!$A$3,
AND(K176&gt;RT補正用_IS!$C$5,K176&lt;RT補正用_IS!$C$6),RT補正用_IS!$A$5,
AND(K176&gt;RT補正用_IS!$C$6,K176&lt;RT補正用_IS!$C$7),RT補正用_IS!$A$6,
AND(K176&gt;RT補正用_IS!$C$7,K176&lt;RT補正用_IS!$C$8),RT補正用_IS!$A$7,
AND(K176&gt;RT補正用_IS!$C$8,K176&lt;RT補正用_IS!$C$9),RT補正用_IS!$A$8,
AND(K176&gt;RT補正用_IS!$C$9,K176&lt;RT補正用_IS!$C$10),RT補正用_IS!$A$9,
AND(K176&gt;RT補正用_IS!$C$10,K176&lt;RT補正用_IS!$C$11),RT補正用_IS!$A$10,
K176&gt;RT補正用_IS!$C$11,RT補正用_IS!$A$11)</f>
        <v>Methomyl-d3</v>
      </c>
      <c r="P176" s="1" t="str" cm="1">
        <f t="array" ref="P176">_xlfn.IFS(O176="-",RT補正用_IS!$A$3, O176=RT補正用_IS!$A$3,RT補正用_IS!$A$5,O176=RT補正用_IS!$A$5,RT補正用_IS!$A$6,O176=RT補正用_IS!$A$6,RT補正用_IS!$A$7,O176=RT補正用_IS!$A$7,RT補正用_IS!$A$8,O176=RT補正用_IS!$A$8,RT補正用_IS!$A$9,O176=RT補正用_IS!$A$9,RT補正用_IS!$A$10,O176=RT補正用_IS!$A$10,RT補正用_IS!$A$11,O176=RT補正用_IS!$A$11,"-")</f>
        <v>Imidacloprid-D4</v>
      </c>
      <c r="Q176" s="18" cm="1">
        <f t="array" ref="Q176">_xlfn.IFS(AND(O176&lt;&gt;"-",P176&lt;&gt;"-"),K176*AVERAGE(VLOOKUP(O176,テーブル3[],5,FALSE),VLOOKUP(P176,テーブル3[],5,FALSE)),AND(O176="-",P176&lt;&gt;"-"),K176*VLOOKUP(P176,テーブル3[],5,FALSE),AND(O176&lt;&gt;"-",P176="-"),K176*VLOOKUP(O176,テーブル3[],5,FALSE),AND(O176="-",P176="-"),VLOOKUP(C176,テーブル3[],4,FALSE))</f>
        <v>13.248502111938599</v>
      </c>
      <c r="R176" s="1"/>
    </row>
    <row r="177" spans="1:18" x14ac:dyDescent="0.2">
      <c r="A177" s="1">
        <v>24</v>
      </c>
      <c r="B177" s="1" t="b">
        <v>0</v>
      </c>
      <c r="C177" s="1" t="s">
        <v>51</v>
      </c>
      <c r="D177" s="1" t="s">
        <v>52</v>
      </c>
      <c r="E177" s="1" t="s">
        <v>53</v>
      </c>
      <c r="F177" s="1" t="s">
        <v>3</v>
      </c>
      <c r="G177" s="1">
        <v>241.09630000000001</v>
      </c>
      <c r="H177" s="1"/>
      <c r="I177" s="1">
        <v>0.01</v>
      </c>
      <c r="J177" s="1" t="s">
        <v>4</v>
      </c>
      <c r="K177" s="14">
        <v>21.3</v>
      </c>
      <c r="L177" s="1" t="s">
        <v>54</v>
      </c>
      <c r="M177" s="1" t="s">
        <v>6</v>
      </c>
      <c r="N177" s="6" t="s">
        <v>630</v>
      </c>
      <c r="O177" s="1" t="str" cm="1">
        <f t="array" ref="O177">_xlfn.IFS(K177&lt;RT補正用_IS!$C$3,"-",
AND(K177&gt;RT補正用_IS!$C$3,K177&lt;RT補正用_IS!$C$5),RT補正用_IS!$A$3,
AND(K177&gt;RT補正用_IS!$C$5,K177&lt;RT補正用_IS!$C$6),RT補正用_IS!$A$5,
AND(K177&gt;RT補正用_IS!$C$6,K177&lt;RT補正用_IS!$C$7),RT補正用_IS!$A$6,
AND(K177&gt;RT補正用_IS!$C$7,K177&lt;RT補正用_IS!$C$8),RT補正用_IS!$A$7,
AND(K177&gt;RT補正用_IS!$C$8,K177&lt;RT補正用_IS!$C$9),RT補正用_IS!$A$8,
AND(K177&gt;RT補正用_IS!$C$9,K177&lt;RT補正用_IS!$C$10),RT補正用_IS!$A$9,
AND(K177&gt;RT補正用_IS!$C$10,K177&lt;RT補正用_IS!$C$11),RT補正用_IS!$A$10,
K177&gt;RT補正用_IS!$C$11,RT補正用_IS!$A$11)</f>
        <v>Carbendazim-d4</v>
      </c>
      <c r="P177" s="1" t="str" cm="1">
        <f t="array" ref="P177">_xlfn.IFS(O177="-",RT補正用_IS!$A$3, O177=RT補正用_IS!$A$3,RT補正用_IS!$A$5,O177=RT補正用_IS!$A$5,RT補正用_IS!$A$6,O177=RT補正用_IS!$A$6,RT補正用_IS!$A$7,O177=RT補正用_IS!$A$7,RT補正用_IS!$A$8,O177=RT補正用_IS!$A$8,RT補正用_IS!$A$9,O177=RT補正用_IS!$A$9,RT補正用_IS!$A$10,O177=RT補正用_IS!$A$10,RT補正用_IS!$A$11,O177=RT補正用_IS!$A$11,"-")</f>
        <v>Pirimicarb-d6</v>
      </c>
      <c r="Q177" s="18" cm="1">
        <f t="array" ref="Q177">_xlfn.IFS(AND(O177&lt;&gt;"-",P177&lt;&gt;"-"),K177*AVERAGE(VLOOKUP(O177,テーブル3[],5,FALSE),VLOOKUP(P177,テーブル3[],5,FALSE)),AND(O177="-",P177&lt;&gt;"-"),K177*VLOOKUP(P177,テーブル3[],5,FALSE),AND(O177&lt;&gt;"-",P177="-"),K177*VLOOKUP(O177,テーブル3[],5,FALSE),AND(O177="-",P177="-"),VLOOKUP(C177,テーブル3[],4,FALSE))</f>
        <v>21.810516993271936</v>
      </c>
      <c r="R177" s="1"/>
    </row>
    <row r="178" spans="1:18" x14ac:dyDescent="0.2">
      <c r="A178" s="1">
        <v>25</v>
      </c>
      <c r="B178" s="1" t="b">
        <v>0</v>
      </c>
      <c r="C178" s="1" t="s">
        <v>51</v>
      </c>
      <c r="D178" s="1" t="s">
        <v>55</v>
      </c>
      <c r="E178" s="1" t="s">
        <v>53</v>
      </c>
      <c r="F178" s="1" t="s">
        <v>3</v>
      </c>
      <c r="G178" s="1">
        <v>241.09630000000001</v>
      </c>
      <c r="H178" s="1">
        <v>214.08539999999999</v>
      </c>
      <c r="I178" s="1">
        <v>0.01</v>
      </c>
      <c r="J178" s="1" t="s">
        <v>4</v>
      </c>
      <c r="K178" s="14">
        <v>21.3</v>
      </c>
      <c r="L178" s="1" t="s">
        <v>54</v>
      </c>
      <c r="M178" s="1" t="s">
        <v>56</v>
      </c>
      <c r="N178" s="6" t="s">
        <v>630</v>
      </c>
      <c r="O178" s="1" t="str" cm="1">
        <f t="array" ref="O178">_xlfn.IFS(K178&lt;RT補正用_IS!$C$3,"-",
AND(K178&gt;RT補正用_IS!$C$3,K178&lt;RT補正用_IS!$C$5),RT補正用_IS!$A$3,
AND(K178&gt;RT補正用_IS!$C$5,K178&lt;RT補正用_IS!$C$6),RT補正用_IS!$A$5,
AND(K178&gt;RT補正用_IS!$C$6,K178&lt;RT補正用_IS!$C$7),RT補正用_IS!$A$6,
AND(K178&gt;RT補正用_IS!$C$7,K178&lt;RT補正用_IS!$C$8),RT補正用_IS!$A$7,
AND(K178&gt;RT補正用_IS!$C$8,K178&lt;RT補正用_IS!$C$9),RT補正用_IS!$A$8,
AND(K178&gt;RT補正用_IS!$C$9,K178&lt;RT補正用_IS!$C$10),RT補正用_IS!$A$9,
AND(K178&gt;RT補正用_IS!$C$10,K178&lt;RT補正用_IS!$C$11),RT補正用_IS!$A$10,
K178&gt;RT補正用_IS!$C$11,RT補正用_IS!$A$11)</f>
        <v>Carbendazim-d4</v>
      </c>
      <c r="P178" s="1" t="str" cm="1">
        <f t="array" ref="P178">_xlfn.IFS(O178="-",RT補正用_IS!$A$3, O178=RT補正用_IS!$A$3,RT補正用_IS!$A$5,O178=RT補正用_IS!$A$5,RT補正用_IS!$A$6,O178=RT補正用_IS!$A$6,RT補正用_IS!$A$7,O178=RT補正用_IS!$A$7,RT補正用_IS!$A$8,O178=RT補正用_IS!$A$8,RT補正用_IS!$A$9,O178=RT補正用_IS!$A$9,RT補正用_IS!$A$10,O178=RT補正用_IS!$A$10,RT補正用_IS!$A$11,O178=RT補正用_IS!$A$11,"-")</f>
        <v>Pirimicarb-d6</v>
      </c>
      <c r="Q178" s="18" cm="1">
        <f t="array" ref="Q178">_xlfn.IFS(AND(O178&lt;&gt;"-",P178&lt;&gt;"-"),K178*AVERAGE(VLOOKUP(O178,テーブル3[],5,FALSE),VLOOKUP(P178,テーブル3[],5,FALSE)),AND(O178="-",P178&lt;&gt;"-"),K178*VLOOKUP(P178,テーブル3[],5,FALSE),AND(O178&lt;&gt;"-",P178="-"),K178*VLOOKUP(O178,テーブル3[],5,FALSE),AND(O178="-",P178="-"),VLOOKUP(C178,テーブル3[],4,FALSE))</f>
        <v>21.810516993271936</v>
      </c>
      <c r="R178" s="1"/>
    </row>
    <row r="179" spans="1:18" x14ac:dyDescent="0.2">
      <c r="A179" s="1">
        <v>26</v>
      </c>
      <c r="B179" s="1" t="b">
        <v>0</v>
      </c>
      <c r="C179" s="1" t="s">
        <v>51</v>
      </c>
      <c r="D179" s="1" t="s">
        <v>57</v>
      </c>
      <c r="E179" s="1" t="s">
        <v>53</v>
      </c>
      <c r="F179" s="1" t="s">
        <v>3</v>
      </c>
      <c r="G179" s="1">
        <v>241.09630000000001</v>
      </c>
      <c r="H179" s="1">
        <v>104.001</v>
      </c>
      <c r="I179" s="1">
        <v>0.01</v>
      </c>
      <c r="J179" s="1" t="s">
        <v>4</v>
      </c>
      <c r="K179" s="14">
        <v>21.3</v>
      </c>
      <c r="L179" s="1" t="s">
        <v>54</v>
      </c>
      <c r="M179" s="1" t="s">
        <v>56</v>
      </c>
      <c r="N179" s="6" t="s">
        <v>630</v>
      </c>
      <c r="O179" s="1" t="str" cm="1">
        <f t="array" ref="O179">_xlfn.IFS(K179&lt;RT補正用_IS!$C$3,"-",
AND(K179&gt;RT補正用_IS!$C$3,K179&lt;RT補正用_IS!$C$5),RT補正用_IS!$A$3,
AND(K179&gt;RT補正用_IS!$C$5,K179&lt;RT補正用_IS!$C$6),RT補正用_IS!$A$5,
AND(K179&gt;RT補正用_IS!$C$6,K179&lt;RT補正用_IS!$C$7),RT補正用_IS!$A$6,
AND(K179&gt;RT補正用_IS!$C$7,K179&lt;RT補正用_IS!$C$8),RT補正用_IS!$A$7,
AND(K179&gt;RT補正用_IS!$C$8,K179&lt;RT補正用_IS!$C$9),RT補正用_IS!$A$8,
AND(K179&gt;RT補正用_IS!$C$9,K179&lt;RT補正用_IS!$C$10),RT補正用_IS!$A$9,
AND(K179&gt;RT補正用_IS!$C$10,K179&lt;RT補正用_IS!$C$11),RT補正用_IS!$A$10,
K179&gt;RT補正用_IS!$C$11,RT補正用_IS!$A$11)</f>
        <v>Carbendazim-d4</v>
      </c>
      <c r="P179" s="1" t="str" cm="1">
        <f t="array" ref="P179">_xlfn.IFS(O179="-",RT補正用_IS!$A$3, O179=RT補正用_IS!$A$3,RT補正用_IS!$A$5,O179=RT補正用_IS!$A$5,RT補正用_IS!$A$6,O179=RT補正用_IS!$A$6,RT補正用_IS!$A$7,O179=RT補正用_IS!$A$7,RT補正用_IS!$A$8,O179=RT補正用_IS!$A$8,RT補正用_IS!$A$9,O179=RT補正用_IS!$A$9,RT補正用_IS!$A$10,O179=RT補正用_IS!$A$10,RT補正用_IS!$A$11,O179=RT補正用_IS!$A$11,"-")</f>
        <v>Pirimicarb-d6</v>
      </c>
      <c r="Q179" s="18" cm="1">
        <f t="array" ref="Q179">_xlfn.IFS(AND(O179&lt;&gt;"-",P179&lt;&gt;"-"),K179*AVERAGE(VLOOKUP(O179,テーブル3[],5,FALSE),VLOOKUP(P179,テーブル3[],5,FALSE)),AND(O179="-",P179&lt;&gt;"-"),K179*VLOOKUP(P179,テーブル3[],5,FALSE),AND(O179&lt;&gt;"-",P179="-"),K179*VLOOKUP(O179,テーブル3[],5,FALSE),AND(O179="-",P179="-"),VLOOKUP(C179,テーブル3[],4,FALSE))</f>
        <v>21.810516993271936</v>
      </c>
      <c r="R179" s="1"/>
    </row>
    <row r="180" spans="1:18" x14ac:dyDescent="0.2">
      <c r="A180" s="1">
        <v>228</v>
      </c>
      <c r="B180" s="1" t="b">
        <v>1</v>
      </c>
      <c r="C180" s="1" t="s">
        <v>400</v>
      </c>
      <c r="D180" s="1" t="s">
        <v>54</v>
      </c>
      <c r="E180" s="1" t="s">
        <v>401</v>
      </c>
      <c r="F180" s="1" t="s">
        <v>3</v>
      </c>
      <c r="G180" s="1">
        <v>245.18790999999999</v>
      </c>
      <c r="H180" s="1"/>
      <c r="I180" s="1">
        <v>0.01</v>
      </c>
      <c r="J180" s="1" t="s">
        <v>4</v>
      </c>
      <c r="K180" s="14">
        <v>24.2</v>
      </c>
      <c r="L180" s="1"/>
      <c r="M180" s="1" t="s">
        <v>6</v>
      </c>
      <c r="N180" s="6" t="s">
        <v>630</v>
      </c>
      <c r="O180" s="11" t="s">
        <v>627</v>
      </c>
      <c r="P180" s="11" t="s">
        <v>627</v>
      </c>
      <c r="Q180" s="18" cm="1">
        <f t="array" ref="Q180">_xlfn.IFS(AND(O180&lt;&gt;"-",P180&lt;&gt;"-"),K180*AVERAGE(VLOOKUP(O180,テーブル3[],5,FALSE),VLOOKUP(P180,テーブル3[],5,FALSE)),AND(O180="-",P180&lt;&gt;"-"),K180*VLOOKUP(P180,テーブル3[],5,FALSE),AND(O180&lt;&gt;"-",P180="-"),K180*VLOOKUP(O180,テーブル3[],5,FALSE),AND(O180="-",P180="-"),VLOOKUP(C180,テーブル3[],4,FALSE))</f>
        <v>24.7</v>
      </c>
      <c r="R180" s="1"/>
    </row>
    <row r="181" spans="1:18" x14ac:dyDescent="0.2">
      <c r="A181" s="1">
        <v>265</v>
      </c>
      <c r="B181" s="1" t="b">
        <v>1</v>
      </c>
      <c r="C181" s="1" t="s">
        <v>400</v>
      </c>
      <c r="D181" s="1" t="s">
        <v>458</v>
      </c>
      <c r="E181" s="1" t="s">
        <v>401</v>
      </c>
      <c r="F181" s="1" t="s">
        <v>3</v>
      </c>
      <c r="G181" s="1">
        <v>245.18790999999999</v>
      </c>
      <c r="H181" s="1">
        <v>78.082099999999997</v>
      </c>
      <c r="I181" s="1">
        <v>0.01</v>
      </c>
      <c r="J181" s="1" t="s">
        <v>4</v>
      </c>
      <c r="K181" s="14">
        <v>24.2</v>
      </c>
      <c r="L181" s="1"/>
      <c r="M181" s="1" t="s">
        <v>56</v>
      </c>
      <c r="N181" s="6" t="s">
        <v>630</v>
      </c>
      <c r="O181" s="11" t="s">
        <v>627</v>
      </c>
      <c r="P181" s="11" t="s">
        <v>627</v>
      </c>
      <c r="Q181" s="18" cm="1">
        <f t="array" ref="Q181">_xlfn.IFS(AND(O181&lt;&gt;"-",P181&lt;&gt;"-"),K181*AVERAGE(VLOOKUP(O181,テーブル3[],5,FALSE),VLOOKUP(P181,テーブル3[],5,FALSE)),AND(O181="-",P181&lt;&gt;"-"),K181*VLOOKUP(P181,テーブル3[],5,FALSE),AND(O181&lt;&gt;"-",P181="-"),K181*VLOOKUP(O181,テーブル3[],5,FALSE),AND(O181="-",P181="-"),VLOOKUP(C181,テーブル3[],4,FALSE))</f>
        <v>24.7</v>
      </c>
      <c r="R181" s="1"/>
    </row>
    <row r="182" spans="1:18" x14ac:dyDescent="0.2">
      <c r="A182" s="1">
        <v>266</v>
      </c>
      <c r="B182" s="1" t="b">
        <v>1</v>
      </c>
      <c r="C182" s="1" t="s">
        <v>400</v>
      </c>
      <c r="D182" s="1" t="s">
        <v>459</v>
      </c>
      <c r="E182" s="1" t="s">
        <v>401</v>
      </c>
      <c r="F182" s="1" t="s">
        <v>3</v>
      </c>
      <c r="G182" s="1">
        <v>245.18790999999999</v>
      </c>
      <c r="H182" s="1">
        <v>185.14769999999999</v>
      </c>
      <c r="I182" s="1">
        <v>0.01</v>
      </c>
      <c r="J182" s="1" t="s">
        <v>4</v>
      </c>
      <c r="K182" s="14">
        <v>24.2</v>
      </c>
      <c r="L182" s="1"/>
      <c r="M182" s="1" t="s">
        <v>56</v>
      </c>
      <c r="N182" s="6" t="s">
        <v>630</v>
      </c>
      <c r="O182" s="11" t="s">
        <v>627</v>
      </c>
      <c r="P182" s="11" t="s">
        <v>627</v>
      </c>
      <c r="Q182" s="18" cm="1">
        <f t="array" ref="Q182">_xlfn.IFS(AND(O182&lt;&gt;"-",P182&lt;&gt;"-"),K182*AVERAGE(VLOOKUP(O182,テーブル3[],5,FALSE),VLOOKUP(P182,テーブル3[],5,FALSE)),AND(O182="-",P182&lt;&gt;"-"),K182*VLOOKUP(P182,テーブル3[],5,FALSE),AND(O182&lt;&gt;"-",P182="-"),K182*VLOOKUP(O182,テーブル3[],5,FALSE),AND(O182="-",P182="-"),VLOOKUP(C182,テーブル3[],4,FALSE))</f>
        <v>24.7</v>
      </c>
      <c r="R182" s="1"/>
    </row>
    <row r="183" spans="1:18" x14ac:dyDescent="0.2">
      <c r="A183" s="1">
        <v>30</v>
      </c>
      <c r="B183" s="1" t="b">
        <v>0</v>
      </c>
      <c r="C183" s="1" t="s">
        <v>64</v>
      </c>
      <c r="D183" s="1" t="s">
        <v>65</v>
      </c>
      <c r="E183" s="1" t="s">
        <v>66</v>
      </c>
      <c r="F183" s="1" t="s">
        <v>3</v>
      </c>
      <c r="G183" s="1">
        <v>247.09648999999999</v>
      </c>
      <c r="H183" s="1"/>
      <c r="I183" s="1">
        <v>0.01</v>
      </c>
      <c r="J183" s="1" t="s">
        <v>4</v>
      </c>
      <c r="K183" s="14">
        <v>27.5</v>
      </c>
      <c r="L183" s="1" t="s">
        <v>25</v>
      </c>
      <c r="M183" s="1" t="s">
        <v>6</v>
      </c>
      <c r="N183" s="6" t="s">
        <v>630</v>
      </c>
      <c r="O183" s="1" t="str" cm="1">
        <f t="array" ref="O183">_xlfn.IFS(K183&lt;RT補正用_IS!$C$3,"-",
AND(K183&gt;RT補正用_IS!$C$3,K183&lt;RT補正用_IS!$C$5),RT補正用_IS!$A$3,
AND(K183&gt;RT補正用_IS!$C$5,K183&lt;RT補正用_IS!$C$6),RT補正用_IS!$A$5,
AND(K183&gt;RT補正用_IS!$C$6,K183&lt;RT補正用_IS!$C$7),RT補正用_IS!$A$6,
AND(K183&gt;RT補正用_IS!$C$7,K183&lt;RT補正用_IS!$C$8),RT補正用_IS!$A$7,
AND(K183&gt;RT補正用_IS!$C$8,K183&lt;RT補正用_IS!$C$9),RT補正用_IS!$A$8,
AND(K183&gt;RT補正用_IS!$C$9,K183&lt;RT補正用_IS!$C$10),RT補正用_IS!$A$9,
AND(K183&gt;RT補正用_IS!$C$10,K183&lt;RT補正用_IS!$C$11),RT補正用_IS!$A$10,
K183&gt;RT補正用_IS!$C$11,RT補正用_IS!$A$11)</f>
        <v>13C6-DCMU</v>
      </c>
      <c r="P183" s="1" t="str" cm="1">
        <f t="array" ref="P183">_xlfn.IFS(O183="-",RT補正用_IS!$A$3, O183=RT補正用_IS!$A$3,RT補正用_IS!$A$5,O183=RT補正用_IS!$A$5,RT補正用_IS!$A$6,O183=RT補正用_IS!$A$6,RT補正用_IS!$A$7,O183=RT補正用_IS!$A$7,RT補正用_IS!$A$8,O183=RT補正用_IS!$A$8,RT補正用_IS!$A$9,O183=RT補正用_IS!$A$9,RT補正用_IS!$A$10,O183=RT補正用_IS!$A$10,RT補正用_IS!$A$11,O183=RT補正用_IS!$A$11,"-")</f>
        <v>Imazail-d5</v>
      </c>
      <c r="Q183" s="18" cm="1">
        <f t="array" ref="Q183">_xlfn.IFS(AND(O183&lt;&gt;"-",P183&lt;&gt;"-"),K183*AVERAGE(VLOOKUP(O183,テーブル3[],5,FALSE),VLOOKUP(P183,テーブル3[],5,FALSE)),AND(O183="-",P183&lt;&gt;"-"),K183*VLOOKUP(P183,テーブル3[],5,FALSE),AND(O183&lt;&gt;"-",P183="-"),K183*VLOOKUP(O183,テーブル3[],5,FALSE),AND(O183="-",P183="-"),VLOOKUP(C183,テーブル3[],4,FALSE))</f>
        <v>28.006035094462348</v>
      </c>
      <c r="R183" s="1"/>
    </row>
    <row r="184" spans="1:18" x14ac:dyDescent="0.2">
      <c r="A184" s="1">
        <v>31</v>
      </c>
      <c r="B184" s="1" t="b">
        <v>0</v>
      </c>
      <c r="C184" s="1" t="s">
        <v>64</v>
      </c>
      <c r="D184" s="1" t="s">
        <v>67</v>
      </c>
      <c r="E184" s="1" t="s">
        <v>66</v>
      </c>
      <c r="F184" s="1" t="s">
        <v>3</v>
      </c>
      <c r="G184" s="1">
        <v>247.09648999999999</v>
      </c>
      <c r="H184" s="1">
        <v>189.05462</v>
      </c>
      <c r="I184" s="1">
        <v>0.01</v>
      </c>
      <c r="J184" s="1" t="s">
        <v>4</v>
      </c>
      <c r="K184" s="14">
        <v>27.5</v>
      </c>
      <c r="L184" s="1" t="s">
        <v>25</v>
      </c>
      <c r="M184" s="1" t="s">
        <v>68</v>
      </c>
      <c r="N184" s="6" t="s">
        <v>630</v>
      </c>
      <c r="O184" s="1" t="str" cm="1">
        <f t="array" ref="O184">_xlfn.IFS(K184&lt;RT補正用_IS!$C$3,"-",
AND(K184&gt;RT補正用_IS!$C$3,K184&lt;RT補正用_IS!$C$5),RT補正用_IS!$A$3,
AND(K184&gt;RT補正用_IS!$C$5,K184&lt;RT補正用_IS!$C$6),RT補正用_IS!$A$5,
AND(K184&gt;RT補正用_IS!$C$6,K184&lt;RT補正用_IS!$C$7),RT補正用_IS!$A$6,
AND(K184&gt;RT補正用_IS!$C$7,K184&lt;RT補正用_IS!$C$8),RT補正用_IS!$A$7,
AND(K184&gt;RT補正用_IS!$C$8,K184&lt;RT補正用_IS!$C$9),RT補正用_IS!$A$8,
AND(K184&gt;RT補正用_IS!$C$9,K184&lt;RT補正用_IS!$C$10),RT補正用_IS!$A$9,
AND(K184&gt;RT補正用_IS!$C$10,K184&lt;RT補正用_IS!$C$11),RT補正用_IS!$A$10,
K184&gt;RT補正用_IS!$C$11,RT補正用_IS!$A$11)</f>
        <v>13C6-DCMU</v>
      </c>
      <c r="P184" s="1" t="str" cm="1">
        <f t="array" ref="P184">_xlfn.IFS(O184="-",RT補正用_IS!$A$3, O184=RT補正用_IS!$A$3,RT補正用_IS!$A$5,O184=RT補正用_IS!$A$5,RT補正用_IS!$A$6,O184=RT補正用_IS!$A$6,RT補正用_IS!$A$7,O184=RT補正用_IS!$A$7,RT補正用_IS!$A$8,O184=RT補正用_IS!$A$8,RT補正用_IS!$A$9,O184=RT補正用_IS!$A$9,RT補正用_IS!$A$10,O184=RT補正用_IS!$A$10,RT補正用_IS!$A$11,O184=RT補正用_IS!$A$11,"-")</f>
        <v>Imazail-d5</v>
      </c>
      <c r="Q184" s="18" cm="1">
        <f t="array" ref="Q184">_xlfn.IFS(AND(O184&lt;&gt;"-",P184&lt;&gt;"-"),K184*AVERAGE(VLOOKUP(O184,テーブル3[],5,FALSE),VLOOKUP(P184,テーブル3[],5,FALSE)),AND(O184="-",P184&lt;&gt;"-"),K184*VLOOKUP(P184,テーブル3[],5,FALSE),AND(O184&lt;&gt;"-",P184="-"),K184*VLOOKUP(O184,テーブル3[],5,FALSE),AND(O184="-",P184="-"),VLOOKUP(C184,テーブル3[],4,FALSE))</f>
        <v>28.006035094462348</v>
      </c>
      <c r="R184" s="1"/>
    </row>
    <row r="185" spans="1:18" x14ac:dyDescent="0.2">
      <c r="A185" s="1">
        <v>32</v>
      </c>
      <c r="B185" s="1" t="b">
        <v>0</v>
      </c>
      <c r="C185" s="1" t="s">
        <v>64</v>
      </c>
      <c r="D185" s="1" t="s">
        <v>69</v>
      </c>
      <c r="E185" s="1" t="s">
        <v>66</v>
      </c>
      <c r="F185" s="1" t="s">
        <v>3</v>
      </c>
      <c r="G185" s="1">
        <v>247.09648999999999</v>
      </c>
      <c r="H185" s="1">
        <v>149.02332000000001</v>
      </c>
      <c r="I185" s="1">
        <v>0.01</v>
      </c>
      <c r="J185" s="1" t="s">
        <v>4</v>
      </c>
      <c r="K185" s="14">
        <v>27.5</v>
      </c>
      <c r="L185" s="1" t="s">
        <v>25</v>
      </c>
      <c r="M185" s="1" t="s">
        <v>68</v>
      </c>
      <c r="N185" s="6" t="s">
        <v>630</v>
      </c>
      <c r="O185" s="1" t="str" cm="1">
        <f t="array" ref="O185">_xlfn.IFS(K185&lt;RT補正用_IS!$C$3,"-",
AND(K185&gt;RT補正用_IS!$C$3,K185&lt;RT補正用_IS!$C$5),RT補正用_IS!$A$3,
AND(K185&gt;RT補正用_IS!$C$5,K185&lt;RT補正用_IS!$C$6),RT補正用_IS!$A$5,
AND(K185&gt;RT補正用_IS!$C$6,K185&lt;RT補正用_IS!$C$7),RT補正用_IS!$A$6,
AND(K185&gt;RT補正用_IS!$C$7,K185&lt;RT補正用_IS!$C$8),RT補正用_IS!$A$7,
AND(K185&gt;RT補正用_IS!$C$8,K185&lt;RT補正用_IS!$C$9),RT補正用_IS!$A$8,
AND(K185&gt;RT補正用_IS!$C$9,K185&lt;RT補正用_IS!$C$10),RT補正用_IS!$A$9,
AND(K185&gt;RT補正用_IS!$C$10,K185&lt;RT補正用_IS!$C$11),RT補正用_IS!$A$10,
K185&gt;RT補正用_IS!$C$11,RT補正用_IS!$A$11)</f>
        <v>13C6-DCMU</v>
      </c>
      <c r="P185" s="1" t="str" cm="1">
        <f t="array" ref="P185">_xlfn.IFS(O185="-",RT補正用_IS!$A$3, O185=RT補正用_IS!$A$3,RT補正用_IS!$A$5,O185=RT補正用_IS!$A$5,RT補正用_IS!$A$6,O185=RT補正用_IS!$A$6,RT補正用_IS!$A$7,O185=RT補正用_IS!$A$7,RT補正用_IS!$A$8,O185=RT補正用_IS!$A$8,RT補正用_IS!$A$9,O185=RT補正用_IS!$A$9,RT補正用_IS!$A$10,O185=RT補正用_IS!$A$10,RT補正用_IS!$A$11,O185=RT補正用_IS!$A$11,"-")</f>
        <v>Imazail-d5</v>
      </c>
      <c r="Q185" s="18" cm="1">
        <f t="array" ref="Q185">_xlfn.IFS(AND(O185&lt;&gt;"-",P185&lt;&gt;"-"),K185*AVERAGE(VLOOKUP(O185,テーブル3[],5,FALSE),VLOOKUP(P185,テーブル3[],5,FALSE)),AND(O185="-",P185&lt;&gt;"-"),K185*VLOOKUP(P185,テーブル3[],5,FALSE),AND(O185&lt;&gt;"-",P185="-"),K185*VLOOKUP(O185,テーブル3[],5,FALSE),AND(O185="-",P185="-"),VLOOKUP(C185,テーブル3[],4,FALSE))</f>
        <v>28.006035094462348</v>
      </c>
      <c r="R185" s="1"/>
    </row>
    <row r="186" spans="1:18" x14ac:dyDescent="0.2">
      <c r="A186" s="1">
        <v>300</v>
      </c>
      <c r="B186" s="1" t="b">
        <v>0</v>
      </c>
      <c r="C186" s="1" t="s">
        <v>515</v>
      </c>
      <c r="D186" s="1" t="s">
        <v>516</v>
      </c>
      <c r="E186" s="1" t="s">
        <v>517</v>
      </c>
      <c r="F186" s="1" t="s">
        <v>3</v>
      </c>
      <c r="G186" s="1">
        <v>250.01599999999999</v>
      </c>
      <c r="H186" s="1"/>
      <c r="I186" s="1">
        <v>0.01</v>
      </c>
      <c r="J186" s="1" t="s">
        <v>4</v>
      </c>
      <c r="K186" s="14">
        <v>15.5</v>
      </c>
      <c r="L186" s="1" t="s">
        <v>643</v>
      </c>
      <c r="M186" s="1" t="s">
        <v>6</v>
      </c>
      <c r="N186" s="6" t="s">
        <v>630</v>
      </c>
      <c r="O186" s="1" t="str" cm="1">
        <f t="array" ref="O186">_xlfn.IFS(K186&lt;RT補正用_IS!$C$3,"-",
AND(K186&gt;RT補正用_IS!$C$3,K186&lt;RT補正用_IS!$C$5),RT補正用_IS!$A$3,
AND(K186&gt;RT補正用_IS!$C$5,K186&lt;RT補正用_IS!$C$6),RT補正用_IS!$A$5,
AND(K186&gt;RT補正用_IS!$C$6,K186&lt;RT補正用_IS!$C$7),RT補正用_IS!$A$6,
AND(K186&gt;RT補正用_IS!$C$7,K186&lt;RT補正用_IS!$C$8),RT補正用_IS!$A$7,
AND(K186&gt;RT補正用_IS!$C$8,K186&lt;RT補正用_IS!$C$9),RT補正用_IS!$A$8,
AND(K186&gt;RT補正用_IS!$C$9,K186&lt;RT補正用_IS!$C$10),RT補正用_IS!$A$9,
AND(K186&gt;RT補正用_IS!$C$10,K186&lt;RT補正用_IS!$C$11),RT補正用_IS!$A$10,
K186&gt;RT補正用_IS!$C$11,RT補正用_IS!$A$11)</f>
        <v>Imidacloprid-D4</v>
      </c>
      <c r="P186" s="1" t="str" cm="1">
        <f t="array" ref="P186">_xlfn.IFS(O186="-",RT補正用_IS!$A$3, O186=RT補正用_IS!$A$3,RT補正用_IS!$A$5,O186=RT補正用_IS!$A$5,RT補正用_IS!$A$6,O186=RT補正用_IS!$A$6,RT補正用_IS!$A$7,O186=RT補正用_IS!$A$7,RT補正用_IS!$A$8,O186=RT補正用_IS!$A$8,RT補正用_IS!$A$9,O186=RT補正用_IS!$A$9,RT補正用_IS!$A$10,O186=RT補正用_IS!$A$10,RT補正用_IS!$A$11,O186=RT補正用_IS!$A$11,"-")</f>
        <v>Carbendazim-d4</v>
      </c>
      <c r="Q186" s="18" cm="1">
        <f t="array" ref="Q186">_xlfn.IFS(AND(O186&lt;&gt;"-",P186&lt;&gt;"-"),K186*AVERAGE(VLOOKUP(O186,テーブル3[],5,FALSE),VLOOKUP(P186,テーブル3[],5,FALSE)),AND(O186="-",P186&lt;&gt;"-"),K186*VLOOKUP(P186,テーブル3[],5,FALSE),AND(O186&lt;&gt;"-",P186="-"),K186*VLOOKUP(O186,テーブル3[],5,FALSE),AND(O186="-",P186="-"),VLOOKUP(C186,テーブル3[],4,FALSE))</f>
        <v>15.961912403059362</v>
      </c>
      <c r="R186" s="1"/>
    </row>
    <row r="187" spans="1:18" x14ac:dyDescent="0.2">
      <c r="A187" s="1">
        <v>301</v>
      </c>
      <c r="B187" s="1" t="b">
        <v>0</v>
      </c>
      <c r="C187" s="1" t="s">
        <v>515</v>
      </c>
      <c r="D187" s="1" t="s">
        <v>518</v>
      </c>
      <c r="E187" s="1" t="s">
        <v>517</v>
      </c>
      <c r="F187" s="1" t="s">
        <v>3</v>
      </c>
      <c r="G187" s="1">
        <v>250.01599999999999</v>
      </c>
      <c r="H187" s="1">
        <v>131.96700000000001</v>
      </c>
      <c r="I187" s="1">
        <v>0.01</v>
      </c>
      <c r="J187" s="1" t="s">
        <v>4</v>
      </c>
      <c r="K187" s="14">
        <v>15.5</v>
      </c>
      <c r="L187" s="1" t="s">
        <v>643</v>
      </c>
      <c r="M187" s="1" t="s">
        <v>68</v>
      </c>
      <c r="N187" s="6" t="s">
        <v>630</v>
      </c>
      <c r="O187" s="1" t="str" cm="1">
        <f t="array" ref="O187">_xlfn.IFS(K187&lt;RT補正用_IS!$C$3,"-",
AND(K187&gt;RT補正用_IS!$C$3,K187&lt;RT補正用_IS!$C$5),RT補正用_IS!$A$3,
AND(K187&gt;RT補正用_IS!$C$5,K187&lt;RT補正用_IS!$C$6),RT補正用_IS!$A$5,
AND(K187&gt;RT補正用_IS!$C$6,K187&lt;RT補正用_IS!$C$7),RT補正用_IS!$A$6,
AND(K187&gt;RT補正用_IS!$C$7,K187&lt;RT補正用_IS!$C$8),RT補正用_IS!$A$7,
AND(K187&gt;RT補正用_IS!$C$8,K187&lt;RT補正用_IS!$C$9),RT補正用_IS!$A$8,
AND(K187&gt;RT補正用_IS!$C$9,K187&lt;RT補正用_IS!$C$10),RT補正用_IS!$A$9,
AND(K187&gt;RT補正用_IS!$C$10,K187&lt;RT補正用_IS!$C$11),RT補正用_IS!$A$10,
K187&gt;RT補正用_IS!$C$11,RT補正用_IS!$A$11)</f>
        <v>Imidacloprid-D4</v>
      </c>
      <c r="P187" s="1" t="str" cm="1">
        <f t="array" ref="P187">_xlfn.IFS(O187="-",RT補正用_IS!$A$3, O187=RT補正用_IS!$A$3,RT補正用_IS!$A$5,O187=RT補正用_IS!$A$5,RT補正用_IS!$A$6,O187=RT補正用_IS!$A$6,RT補正用_IS!$A$7,O187=RT補正用_IS!$A$7,RT補正用_IS!$A$8,O187=RT補正用_IS!$A$8,RT補正用_IS!$A$9,O187=RT補正用_IS!$A$9,RT補正用_IS!$A$10,O187=RT補正用_IS!$A$10,RT補正用_IS!$A$11,O187=RT補正用_IS!$A$11,"-")</f>
        <v>Carbendazim-d4</v>
      </c>
      <c r="Q187" s="18" cm="1">
        <f t="array" ref="Q187">_xlfn.IFS(AND(O187&lt;&gt;"-",P187&lt;&gt;"-"),K187*AVERAGE(VLOOKUP(O187,テーブル3[],5,FALSE),VLOOKUP(P187,テーブル3[],5,FALSE)),AND(O187="-",P187&lt;&gt;"-"),K187*VLOOKUP(P187,テーブル3[],5,FALSE),AND(O187&lt;&gt;"-",P187="-"),K187*VLOOKUP(O187,テーブル3[],5,FALSE),AND(O187="-",P187="-"),VLOOKUP(C187,テーブル3[],4,FALSE))</f>
        <v>15.961912403059362</v>
      </c>
      <c r="R187" s="1"/>
    </row>
    <row r="188" spans="1:18" x14ac:dyDescent="0.2">
      <c r="A188" s="1">
        <v>302</v>
      </c>
      <c r="B188" s="1" t="b">
        <v>0</v>
      </c>
      <c r="C188" s="1" t="s">
        <v>515</v>
      </c>
      <c r="D188" s="1" t="s">
        <v>519</v>
      </c>
      <c r="E188" s="1" t="s">
        <v>517</v>
      </c>
      <c r="F188" s="1" t="s">
        <v>3</v>
      </c>
      <c r="G188" s="1">
        <v>250.01599999999999</v>
      </c>
      <c r="H188" s="1">
        <v>169.05430000000001</v>
      </c>
      <c r="I188" s="1">
        <v>0.01</v>
      </c>
      <c r="J188" s="1" t="s">
        <v>4</v>
      </c>
      <c r="K188" s="14">
        <v>15.5</v>
      </c>
      <c r="L188" s="1" t="s">
        <v>643</v>
      </c>
      <c r="M188" s="1" t="s">
        <v>68</v>
      </c>
      <c r="N188" s="6" t="s">
        <v>630</v>
      </c>
      <c r="O188" s="1" t="str" cm="1">
        <f t="array" ref="O188">_xlfn.IFS(K188&lt;RT補正用_IS!$C$3,"-",
AND(K188&gt;RT補正用_IS!$C$3,K188&lt;RT補正用_IS!$C$5),RT補正用_IS!$A$3,
AND(K188&gt;RT補正用_IS!$C$5,K188&lt;RT補正用_IS!$C$6),RT補正用_IS!$A$5,
AND(K188&gt;RT補正用_IS!$C$6,K188&lt;RT補正用_IS!$C$7),RT補正用_IS!$A$6,
AND(K188&gt;RT補正用_IS!$C$7,K188&lt;RT補正用_IS!$C$8),RT補正用_IS!$A$7,
AND(K188&gt;RT補正用_IS!$C$8,K188&lt;RT補正用_IS!$C$9),RT補正用_IS!$A$8,
AND(K188&gt;RT補正用_IS!$C$9,K188&lt;RT補正用_IS!$C$10),RT補正用_IS!$A$9,
AND(K188&gt;RT補正用_IS!$C$10,K188&lt;RT補正用_IS!$C$11),RT補正用_IS!$A$10,
K188&gt;RT補正用_IS!$C$11,RT補正用_IS!$A$11)</f>
        <v>Imidacloprid-D4</v>
      </c>
      <c r="P188" s="1" t="str" cm="1">
        <f t="array" ref="P188">_xlfn.IFS(O188="-",RT補正用_IS!$A$3, O188=RT補正用_IS!$A$3,RT補正用_IS!$A$5,O188=RT補正用_IS!$A$5,RT補正用_IS!$A$6,O188=RT補正用_IS!$A$6,RT補正用_IS!$A$7,O188=RT補正用_IS!$A$7,RT補正用_IS!$A$8,O188=RT補正用_IS!$A$8,RT補正用_IS!$A$9,O188=RT補正用_IS!$A$9,RT補正用_IS!$A$10,O188=RT補正用_IS!$A$10,RT補正用_IS!$A$11,O188=RT補正用_IS!$A$11,"-")</f>
        <v>Carbendazim-d4</v>
      </c>
      <c r="Q188" s="18" cm="1">
        <f t="array" ref="Q188">_xlfn.IFS(AND(O188&lt;&gt;"-",P188&lt;&gt;"-"),K188*AVERAGE(VLOOKUP(O188,テーブル3[],5,FALSE),VLOOKUP(P188,テーブル3[],5,FALSE)),AND(O188="-",P188&lt;&gt;"-"),K188*VLOOKUP(P188,テーブル3[],5,FALSE),AND(O188&lt;&gt;"-",P188="-"),K188*VLOOKUP(O188,テーブル3[],5,FALSE),AND(O188="-",P188="-"),VLOOKUP(C188,テーブル3[],4,FALSE))</f>
        <v>15.961912403059362</v>
      </c>
      <c r="R188" s="1"/>
    </row>
    <row r="189" spans="1:18" x14ac:dyDescent="0.2">
      <c r="A189" s="1">
        <v>134</v>
      </c>
      <c r="B189" s="1" t="b">
        <v>0</v>
      </c>
      <c r="C189" s="1" t="s">
        <v>243</v>
      </c>
      <c r="D189" s="1" t="s">
        <v>244</v>
      </c>
      <c r="E189" s="1" t="s">
        <v>245</v>
      </c>
      <c r="F189" s="1" t="s">
        <v>3</v>
      </c>
      <c r="G189" s="1">
        <v>253.03092000000001</v>
      </c>
      <c r="H189" s="1"/>
      <c r="I189" s="1">
        <v>0.01</v>
      </c>
      <c r="J189" s="1" t="s">
        <v>4</v>
      </c>
      <c r="K189" s="1">
        <v>18.71</v>
      </c>
      <c r="L189" s="1" t="s">
        <v>48</v>
      </c>
      <c r="M189" s="1" t="s">
        <v>6</v>
      </c>
      <c r="N189" s="6" t="s">
        <v>630</v>
      </c>
      <c r="O189" s="1" t="str" cm="1">
        <f t="array" ref="O189">_xlfn.IFS(K189&lt;RT補正用_IS!$C$3,"-",
AND(K189&gt;RT補正用_IS!$C$3,K189&lt;RT補正用_IS!$C$5),RT補正用_IS!$A$3,
AND(K189&gt;RT補正用_IS!$C$5,K189&lt;RT補正用_IS!$C$6),RT補正用_IS!$A$5,
AND(K189&gt;RT補正用_IS!$C$6,K189&lt;RT補正用_IS!$C$7),RT補正用_IS!$A$6,
AND(K189&gt;RT補正用_IS!$C$7,K189&lt;RT補正用_IS!$C$8),RT補正用_IS!$A$7,
AND(K189&gt;RT補正用_IS!$C$8,K189&lt;RT補正用_IS!$C$9),RT補正用_IS!$A$8,
AND(K189&gt;RT補正用_IS!$C$9,K189&lt;RT補正用_IS!$C$10),RT補正用_IS!$A$9,
AND(K189&gt;RT補正用_IS!$C$10,K189&lt;RT補正用_IS!$C$11),RT補正用_IS!$A$10,
K189&gt;RT補正用_IS!$C$11,RT補正用_IS!$A$11)</f>
        <v>Carbendazim-d4</v>
      </c>
      <c r="P189" s="1" t="str" cm="1">
        <f t="array" ref="P189">_xlfn.IFS(O189="-",RT補正用_IS!$A$3, O189=RT補正用_IS!$A$3,RT補正用_IS!$A$5,O189=RT補正用_IS!$A$5,RT補正用_IS!$A$6,O189=RT補正用_IS!$A$6,RT補正用_IS!$A$7,O189=RT補正用_IS!$A$7,RT補正用_IS!$A$8,O189=RT補正用_IS!$A$8,RT補正用_IS!$A$9,O189=RT補正用_IS!$A$9,RT補正用_IS!$A$10,O189=RT補正用_IS!$A$10,RT補正用_IS!$A$11,O189=RT補正用_IS!$A$11,"-")</f>
        <v>Pirimicarb-d6</v>
      </c>
      <c r="Q189" s="18" cm="1">
        <f t="array" ref="Q189">_xlfn.IFS(AND(O189&lt;&gt;"-",P189&lt;&gt;"-"),K189*AVERAGE(VLOOKUP(O189,テーブル3[],5,FALSE),VLOOKUP(P189,テーブル3[],5,FALSE)),AND(O189="-",P189&lt;&gt;"-"),K189*VLOOKUP(P189,テーブル3[],5,FALSE),AND(O189&lt;&gt;"-",P189="-"),K189*VLOOKUP(O189,テーブル3[],5,FALSE),AND(O189="-",P189="-"),VLOOKUP(C189,テーブル3[],4,FALSE))</f>
        <v>19.158440044324788</v>
      </c>
      <c r="R189" s="1"/>
    </row>
    <row r="190" spans="1:18" x14ac:dyDescent="0.2">
      <c r="A190" s="1">
        <v>135</v>
      </c>
      <c r="B190" s="1" t="b">
        <v>0</v>
      </c>
      <c r="C190" s="1" t="s">
        <v>243</v>
      </c>
      <c r="D190" s="1" t="s">
        <v>246</v>
      </c>
      <c r="E190" s="1" t="s">
        <v>245</v>
      </c>
      <c r="F190" s="1" t="s">
        <v>3</v>
      </c>
      <c r="G190" s="1">
        <v>253.03092000000001</v>
      </c>
      <c r="H190" s="1">
        <v>126.0106</v>
      </c>
      <c r="I190" s="1">
        <v>0.01</v>
      </c>
      <c r="J190" s="1" t="s">
        <v>4</v>
      </c>
      <c r="K190" s="1">
        <v>18.71</v>
      </c>
      <c r="L190" s="1" t="s">
        <v>48</v>
      </c>
      <c r="M190" s="1" t="s">
        <v>68</v>
      </c>
      <c r="N190" s="6" t="s">
        <v>630</v>
      </c>
      <c r="O190" s="1" t="str" cm="1">
        <f t="array" ref="O190">_xlfn.IFS(K190&lt;RT補正用_IS!$C$3,"-",
AND(K190&gt;RT補正用_IS!$C$3,K190&lt;RT補正用_IS!$C$5),RT補正用_IS!$A$3,
AND(K190&gt;RT補正用_IS!$C$5,K190&lt;RT補正用_IS!$C$6),RT補正用_IS!$A$5,
AND(K190&gt;RT補正用_IS!$C$6,K190&lt;RT補正用_IS!$C$7),RT補正用_IS!$A$6,
AND(K190&gt;RT補正用_IS!$C$7,K190&lt;RT補正用_IS!$C$8),RT補正用_IS!$A$7,
AND(K190&gt;RT補正用_IS!$C$8,K190&lt;RT補正用_IS!$C$9),RT補正用_IS!$A$8,
AND(K190&gt;RT補正用_IS!$C$9,K190&lt;RT補正用_IS!$C$10),RT補正用_IS!$A$9,
AND(K190&gt;RT補正用_IS!$C$10,K190&lt;RT補正用_IS!$C$11),RT補正用_IS!$A$10,
K190&gt;RT補正用_IS!$C$11,RT補正用_IS!$A$11)</f>
        <v>Carbendazim-d4</v>
      </c>
      <c r="P190" s="1" t="str" cm="1">
        <f t="array" ref="P190">_xlfn.IFS(O190="-",RT補正用_IS!$A$3, O190=RT補正用_IS!$A$3,RT補正用_IS!$A$5,O190=RT補正用_IS!$A$5,RT補正用_IS!$A$6,O190=RT補正用_IS!$A$6,RT補正用_IS!$A$7,O190=RT補正用_IS!$A$7,RT補正用_IS!$A$8,O190=RT補正用_IS!$A$8,RT補正用_IS!$A$9,O190=RT補正用_IS!$A$9,RT補正用_IS!$A$10,O190=RT補正用_IS!$A$10,RT補正用_IS!$A$11,O190=RT補正用_IS!$A$11,"-")</f>
        <v>Pirimicarb-d6</v>
      </c>
      <c r="Q190" s="18" cm="1">
        <f t="array" ref="Q190">_xlfn.IFS(AND(O190&lt;&gt;"-",P190&lt;&gt;"-"),K190*AVERAGE(VLOOKUP(O190,テーブル3[],5,FALSE),VLOOKUP(P190,テーブル3[],5,FALSE)),AND(O190="-",P190&lt;&gt;"-"),K190*VLOOKUP(P190,テーブル3[],5,FALSE),AND(O190&lt;&gt;"-",P190="-"),K190*VLOOKUP(O190,テーブル3[],5,FALSE),AND(O190="-",P190="-"),VLOOKUP(C190,テーブル3[],4,FALSE))</f>
        <v>19.158440044324788</v>
      </c>
      <c r="R190" s="1"/>
    </row>
    <row r="191" spans="1:18" x14ac:dyDescent="0.2">
      <c r="A191" s="1">
        <v>136</v>
      </c>
      <c r="B191" s="1" t="b">
        <v>0</v>
      </c>
      <c r="C191" s="1" t="s">
        <v>243</v>
      </c>
      <c r="D191" s="1" t="s">
        <v>247</v>
      </c>
      <c r="E191" s="1" t="s">
        <v>245</v>
      </c>
      <c r="F191" s="1" t="s">
        <v>3</v>
      </c>
      <c r="G191" s="1">
        <v>253.03092000000001</v>
      </c>
      <c r="H191" s="1">
        <v>90.033600000000007</v>
      </c>
      <c r="I191" s="1">
        <v>0.01</v>
      </c>
      <c r="J191" s="1" t="s">
        <v>4</v>
      </c>
      <c r="K191" s="1">
        <v>18.71</v>
      </c>
      <c r="L191" s="1" t="s">
        <v>48</v>
      </c>
      <c r="M191" s="1" t="s">
        <v>68</v>
      </c>
      <c r="N191" s="6" t="s">
        <v>630</v>
      </c>
      <c r="O191" s="1" t="str" cm="1">
        <f t="array" ref="O191">_xlfn.IFS(K191&lt;RT補正用_IS!$C$3,"-",
AND(K191&gt;RT補正用_IS!$C$3,K191&lt;RT補正用_IS!$C$5),RT補正用_IS!$A$3,
AND(K191&gt;RT補正用_IS!$C$5,K191&lt;RT補正用_IS!$C$6),RT補正用_IS!$A$5,
AND(K191&gt;RT補正用_IS!$C$6,K191&lt;RT補正用_IS!$C$7),RT補正用_IS!$A$6,
AND(K191&gt;RT補正用_IS!$C$7,K191&lt;RT補正用_IS!$C$8),RT補正用_IS!$A$7,
AND(K191&gt;RT補正用_IS!$C$8,K191&lt;RT補正用_IS!$C$9),RT補正用_IS!$A$8,
AND(K191&gt;RT補正用_IS!$C$9,K191&lt;RT補正用_IS!$C$10),RT補正用_IS!$A$9,
AND(K191&gt;RT補正用_IS!$C$10,K191&lt;RT補正用_IS!$C$11),RT補正用_IS!$A$10,
K191&gt;RT補正用_IS!$C$11,RT補正用_IS!$A$11)</f>
        <v>Carbendazim-d4</v>
      </c>
      <c r="P191" s="1" t="str" cm="1">
        <f t="array" ref="P191">_xlfn.IFS(O191="-",RT補正用_IS!$A$3, O191=RT補正用_IS!$A$3,RT補正用_IS!$A$5,O191=RT補正用_IS!$A$5,RT補正用_IS!$A$6,O191=RT補正用_IS!$A$6,RT補正用_IS!$A$7,O191=RT補正用_IS!$A$7,RT補正用_IS!$A$8,O191=RT補正用_IS!$A$8,RT補正用_IS!$A$9,O191=RT補正用_IS!$A$9,RT補正用_IS!$A$10,O191=RT補正用_IS!$A$10,RT補正用_IS!$A$11,O191=RT補正用_IS!$A$11,"-")</f>
        <v>Pirimicarb-d6</v>
      </c>
      <c r="Q191" s="18" cm="1">
        <f t="array" ref="Q191">_xlfn.IFS(AND(O191&lt;&gt;"-",P191&lt;&gt;"-"),K191*AVERAGE(VLOOKUP(O191,テーブル3[],5,FALSE),VLOOKUP(P191,テーブル3[],5,FALSE)),AND(O191="-",P191&lt;&gt;"-"),K191*VLOOKUP(P191,テーブル3[],5,FALSE),AND(O191&lt;&gt;"-",P191="-"),K191*VLOOKUP(O191,テーブル3[],5,FALSE),AND(O191="-",P191="-"),VLOOKUP(C191,テーブル3[],4,FALSE))</f>
        <v>19.158440044324788</v>
      </c>
      <c r="R191" s="1"/>
    </row>
    <row r="192" spans="1:18" x14ac:dyDescent="0.2">
      <c r="A192" s="1">
        <v>149</v>
      </c>
      <c r="B192" s="1" t="b">
        <v>0</v>
      </c>
      <c r="C192" s="1" t="s">
        <v>269</v>
      </c>
      <c r="D192" s="1" t="s">
        <v>270</v>
      </c>
      <c r="E192" s="1" t="s">
        <v>271</v>
      </c>
      <c r="F192" s="1" t="s">
        <v>3</v>
      </c>
      <c r="G192" s="1">
        <v>255.16041999999999</v>
      </c>
      <c r="H192" s="1"/>
      <c r="I192" s="1">
        <v>0.01</v>
      </c>
      <c r="J192" s="1" t="s">
        <v>4</v>
      </c>
      <c r="K192" s="14">
        <v>27.7</v>
      </c>
      <c r="L192" s="1" t="s">
        <v>25</v>
      </c>
      <c r="M192" s="1" t="s">
        <v>6</v>
      </c>
      <c r="N192" s="6" t="s">
        <v>630</v>
      </c>
      <c r="O192" s="1" t="str" cm="1">
        <f t="array" ref="O192">_xlfn.IFS(K192&lt;RT補正用_IS!$C$3,"-",
AND(K192&gt;RT補正用_IS!$C$3,K192&lt;RT補正用_IS!$C$5),RT補正用_IS!$A$3,
AND(K192&gt;RT補正用_IS!$C$5,K192&lt;RT補正用_IS!$C$6),RT補正用_IS!$A$5,
AND(K192&gt;RT補正用_IS!$C$6,K192&lt;RT補正用_IS!$C$7),RT補正用_IS!$A$6,
AND(K192&gt;RT補正用_IS!$C$7,K192&lt;RT補正用_IS!$C$8),RT補正用_IS!$A$7,
AND(K192&gt;RT補正用_IS!$C$8,K192&lt;RT補正用_IS!$C$9),RT補正用_IS!$A$8,
AND(K192&gt;RT補正用_IS!$C$9,K192&lt;RT補正用_IS!$C$10),RT補正用_IS!$A$9,
AND(K192&gt;RT補正用_IS!$C$10,K192&lt;RT補正用_IS!$C$11),RT補正用_IS!$A$10,
K192&gt;RT補正用_IS!$C$11,RT補正用_IS!$A$11)</f>
        <v>13C6-DCMU</v>
      </c>
      <c r="P192" s="1" t="str" cm="1">
        <f t="array" ref="P192">_xlfn.IFS(O192="-",RT補正用_IS!$A$3, O192=RT補正用_IS!$A$3,RT補正用_IS!$A$5,O192=RT補正用_IS!$A$5,RT補正用_IS!$A$6,O192=RT補正用_IS!$A$6,RT補正用_IS!$A$7,O192=RT補正用_IS!$A$7,RT補正用_IS!$A$8,O192=RT補正用_IS!$A$8,RT補正用_IS!$A$9,O192=RT補正用_IS!$A$9,RT補正用_IS!$A$10,O192=RT補正用_IS!$A$10,RT補正用_IS!$A$11,O192=RT補正用_IS!$A$11,"-")</f>
        <v>Imazail-d5</v>
      </c>
      <c r="Q192" s="18" cm="1">
        <f t="array" ref="Q192">_xlfn.IFS(AND(O192&lt;&gt;"-",P192&lt;&gt;"-"),K192*AVERAGE(VLOOKUP(O192,テーブル3[],5,FALSE),VLOOKUP(P192,テーブル3[],5,FALSE)),AND(O192="-",P192&lt;&gt;"-"),K192*VLOOKUP(P192,テーブル3[],5,FALSE),AND(O192&lt;&gt;"-",P192="-"),K192*VLOOKUP(O192,テーブル3[],5,FALSE),AND(O192="-",P192="-"),VLOOKUP(C192,テーブル3[],4,FALSE))</f>
        <v>28.2097153496948</v>
      </c>
      <c r="R192" s="1"/>
    </row>
    <row r="193" spans="1:18" x14ac:dyDescent="0.2">
      <c r="A193" s="1">
        <v>150</v>
      </c>
      <c r="B193" s="1" t="b">
        <v>0</v>
      </c>
      <c r="C193" s="1" t="s">
        <v>269</v>
      </c>
      <c r="D193" s="1" t="s">
        <v>272</v>
      </c>
      <c r="E193" s="1" t="s">
        <v>271</v>
      </c>
      <c r="F193" s="1" t="s">
        <v>3</v>
      </c>
      <c r="G193" s="1">
        <v>255.16041999999999</v>
      </c>
      <c r="H193" s="1">
        <v>124.08750000000001</v>
      </c>
      <c r="I193" s="1">
        <v>0.01</v>
      </c>
      <c r="J193" s="1" t="s">
        <v>4</v>
      </c>
      <c r="K193" s="14">
        <v>27.7</v>
      </c>
      <c r="L193" s="1" t="s">
        <v>25</v>
      </c>
      <c r="M193" s="1" t="s">
        <v>68</v>
      </c>
      <c r="N193" s="6" t="s">
        <v>630</v>
      </c>
      <c r="O193" s="1" t="str" cm="1">
        <f t="array" ref="O193">_xlfn.IFS(K193&lt;RT補正用_IS!$C$3,"-",
AND(K193&gt;RT補正用_IS!$C$3,K193&lt;RT補正用_IS!$C$5),RT補正用_IS!$A$3,
AND(K193&gt;RT補正用_IS!$C$5,K193&lt;RT補正用_IS!$C$6),RT補正用_IS!$A$5,
AND(K193&gt;RT補正用_IS!$C$6,K193&lt;RT補正用_IS!$C$7),RT補正用_IS!$A$6,
AND(K193&gt;RT補正用_IS!$C$7,K193&lt;RT補正用_IS!$C$8),RT補正用_IS!$A$7,
AND(K193&gt;RT補正用_IS!$C$8,K193&lt;RT補正用_IS!$C$9),RT補正用_IS!$A$8,
AND(K193&gt;RT補正用_IS!$C$9,K193&lt;RT補正用_IS!$C$10),RT補正用_IS!$A$9,
AND(K193&gt;RT補正用_IS!$C$10,K193&lt;RT補正用_IS!$C$11),RT補正用_IS!$A$10,
K193&gt;RT補正用_IS!$C$11,RT補正用_IS!$A$11)</f>
        <v>13C6-DCMU</v>
      </c>
      <c r="P193" s="1" t="str" cm="1">
        <f t="array" ref="P193">_xlfn.IFS(O193="-",RT補正用_IS!$A$3, O193=RT補正用_IS!$A$3,RT補正用_IS!$A$5,O193=RT補正用_IS!$A$5,RT補正用_IS!$A$6,O193=RT補正用_IS!$A$6,RT補正用_IS!$A$7,O193=RT補正用_IS!$A$7,RT補正用_IS!$A$8,O193=RT補正用_IS!$A$8,RT補正用_IS!$A$9,O193=RT補正用_IS!$A$9,RT補正用_IS!$A$10,O193=RT補正用_IS!$A$10,RT補正用_IS!$A$11,O193=RT補正用_IS!$A$11,"-")</f>
        <v>Imazail-d5</v>
      </c>
      <c r="Q193" s="18" cm="1">
        <f t="array" ref="Q193">_xlfn.IFS(AND(O193&lt;&gt;"-",P193&lt;&gt;"-"),K193*AVERAGE(VLOOKUP(O193,テーブル3[],5,FALSE),VLOOKUP(P193,テーブル3[],5,FALSE)),AND(O193="-",P193&lt;&gt;"-"),K193*VLOOKUP(P193,テーブル3[],5,FALSE),AND(O193&lt;&gt;"-",P193="-"),K193*VLOOKUP(O193,テーブル3[],5,FALSE),AND(O193="-",P193="-"),VLOOKUP(C193,テーブル3[],4,FALSE))</f>
        <v>28.2097153496948</v>
      </c>
      <c r="R193" s="1"/>
    </row>
    <row r="194" spans="1:18" x14ac:dyDescent="0.2">
      <c r="A194" s="1">
        <v>151</v>
      </c>
      <c r="B194" s="1" t="b">
        <v>0</v>
      </c>
      <c r="C194" s="1" t="s">
        <v>269</v>
      </c>
      <c r="D194" s="1" t="s">
        <v>273</v>
      </c>
      <c r="E194" s="1" t="s">
        <v>271</v>
      </c>
      <c r="F194" s="1" t="s">
        <v>3</v>
      </c>
      <c r="G194" s="1">
        <v>255.16041999999999</v>
      </c>
      <c r="H194" s="1">
        <v>132.0813</v>
      </c>
      <c r="I194" s="1">
        <v>0.01</v>
      </c>
      <c r="J194" s="1" t="s">
        <v>4</v>
      </c>
      <c r="K194" s="14">
        <v>27.7</v>
      </c>
      <c r="L194" s="1" t="s">
        <v>25</v>
      </c>
      <c r="M194" s="1" t="s">
        <v>68</v>
      </c>
      <c r="N194" s="6" t="s">
        <v>630</v>
      </c>
      <c r="O194" s="1" t="str" cm="1">
        <f t="array" ref="O194">_xlfn.IFS(K194&lt;RT補正用_IS!$C$3,"-",
AND(K194&gt;RT補正用_IS!$C$3,K194&lt;RT補正用_IS!$C$5),RT補正用_IS!$A$3,
AND(K194&gt;RT補正用_IS!$C$5,K194&lt;RT補正用_IS!$C$6),RT補正用_IS!$A$5,
AND(K194&gt;RT補正用_IS!$C$6,K194&lt;RT補正用_IS!$C$7),RT補正用_IS!$A$6,
AND(K194&gt;RT補正用_IS!$C$7,K194&lt;RT補正用_IS!$C$8),RT補正用_IS!$A$7,
AND(K194&gt;RT補正用_IS!$C$8,K194&lt;RT補正用_IS!$C$9),RT補正用_IS!$A$8,
AND(K194&gt;RT補正用_IS!$C$9,K194&lt;RT補正用_IS!$C$10),RT補正用_IS!$A$9,
AND(K194&gt;RT補正用_IS!$C$10,K194&lt;RT補正用_IS!$C$11),RT補正用_IS!$A$10,
K194&gt;RT補正用_IS!$C$11,RT補正用_IS!$A$11)</f>
        <v>13C6-DCMU</v>
      </c>
      <c r="P194" s="1" t="str" cm="1">
        <f t="array" ref="P194">_xlfn.IFS(O194="-",RT補正用_IS!$A$3, O194=RT補正用_IS!$A$3,RT補正用_IS!$A$5,O194=RT補正用_IS!$A$5,RT補正用_IS!$A$6,O194=RT補正用_IS!$A$6,RT補正用_IS!$A$7,O194=RT補正用_IS!$A$7,RT補正用_IS!$A$8,O194=RT補正用_IS!$A$8,RT補正用_IS!$A$9,O194=RT補正用_IS!$A$9,RT補正用_IS!$A$10,O194=RT補正用_IS!$A$10,RT補正用_IS!$A$11,O194=RT補正用_IS!$A$11,"-")</f>
        <v>Imazail-d5</v>
      </c>
      <c r="Q194" s="18" cm="1">
        <f t="array" ref="Q194">_xlfn.IFS(AND(O194&lt;&gt;"-",P194&lt;&gt;"-"),K194*AVERAGE(VLOOKUP(O194,テーブル3[],5,FALSE),VLOOKUP(P194,テーブル3[],5,FALSE)),AND(O194="-",P194&lt;&gt;"-"),K194*VLOOKUP(P194,テーブル3[],5,FALSE),AND(O194&lt;&gt;"-",P194="-"),K194*VLOOKUP(O194,テーブル3[],5,FALSE),AND(O194="-",P194="-"),VLOOKUP(C194,テーブル3[],4,FALSE))</f>
        <v>28.2097153496948</v>
      </c>
      <c r="R194" s="1"/>
    </row>
    <row r="195" spans="1:18" x14ac:dyDescent="0.2">
      <c r="A195" s="1">
        <v>297</v>
      </c>
      <c r="B195" s="1" t="b">
        <v>0</v>
      </c>
      <c r="C195" s="1" t="s">
        <v>510</v>
      </c>
      <c r="D195" s="1" t="s">
        <v>511</v>
      </c>
      <c r="E195" s="1" t="s">
        <v>512</v>
      </c>
      <c r="F195" s="1" t="s">
        <v>3</v>
      </c>
      <c r="G195" s="1">
        <v>256.05957999999998</v>
      </c>
      <c r="H195" s="1"/>
      <c r="I195" s="1">
        <v>0.01</v>
      </c>
      <c r="J195" s="1" t="s">
        <v>4</v>
      </c>
      <c r="K195" s="14">
        <v>15.6</v>
      </c>
      <c r="L195" s="1" t="s">
        <v>643</v>
      </c>
      <c r="M195" s="1" t="s">
        <v>6</v>
      </c>
      <c r="N195" s="6" t="s">
        <v>630</v>
      </c>
      <c r="O195" s="1" t="str" cm="1">
        <f t="array" ref="O195">_xlfn.IFS(K195&lt;RT補正用_IS!$C$3,"-",
AND(K195&gt;RT補正用_IS!$C$3,K195&lt;RT補正用_IS!$C$5),RT補正用_IS!$A$3,
AND(K195&gt;RT補正用_IS!$C$5,K195&lt;RT補正用_IS!$C$6),RT補正用_IS!$A$5,
AND(K195&gt;RT補正用_IS!$C$6,K195&lt;RT補正用_IS!$C$7),RT補正用_IS!$A$6,
AND(K195&gt;RT補正用_IS!$C$7,K195&lt;RT補正用_IS!$C$8),RT補正用_IS!$A$7,
AND(K195&gt;RT補正用_IS!$C$8,K195&lt;RT補正用_IS!$C$9),RT補正用_IS!$A$8,
AND(K195&gt;RT補正用_IS!$C$9,K195&lt;RT補正用_IS!$C$10),RT補正用_IS!$A$9,
AND(K195&gt;RT補正用_IS!$C$10,K195&lt;RT補正用_IS!$C$11),RT補正用_IS!$A$10,
K195&gt;RT補正用_IS!$C$11,RT補正用_IS!$A$11)</f>
        <v>Imidacloprid-D4</v>
      </c>
      <c r="P195" s="1" t="str" cm="1">
        <f t="array" ref="P195">_xlfn.IFS(O195="-",RT補正用_IS!$A$3, O195=RT補正用_IS!$A$3,RT補正用_IS!$A$5,O195=RT補正用_IS!$A$5,RT補正用_IS!$A$6,O195=RT補正用_IS!$A$6,RT補正用_IS!$A$7,O195=RT補正用_IS!$A$7,RT補正用_IS!$A$8,O195=RT補正用_IS!$A$8,RT補正用_IS!$A$9,O195=RT補正用_IS!$A$9,RT補正用_IS!$A$10,O195=RT補正用_IS!$A$10,RT補正用_IS!$A$11,O195=RT補正用_IS!$A$11,"-")</f>
        <v>Carbendazim-d4</v>
      </c>
      <c r="Q195" s="18" cm="1">
        <f t="array" ref="Q195">_xlfn.IFS(AND(O195&lt;&gt;"-",P195&lt;&gt;"-"),K195*AVERAGE(VLOOKUP(O195,テーブル3[],5,FALSE),VLOOKUP(P195,テーブル3[],5,FALSE)),AND(O195="-",P195&lt;&gt;"-"),K195*VLOOKUP(P195,テーブル3[],5,FALSE),AND(O195&lt;&gt;"-",P195="-"),K195*VLOOKUP(O195,テーブル3[],5,FALSE),AND(O195="-",P195="-"),VLOOKUP(C195,テーブル3[],4,FALSE))</f>
        <v>16.064892483079099</v>
      </c>
      <c r="R195" s="1"/>
    </row>
    <row r="196" spans="1:18" x14ac:dyDescent="0.2">
      <c r="A196" s="1">
        <v>298</v>
      </c>
      <c r="B196" s="1" t="b">
        <v>0</v>
      </c>
      <c r="C196" s="1" t="s">
        <v>510</v>
      </c>
      <c r="D196" s="1" t="s">
        <v>513</v>
      </c>
      <c r="E196" s="1" t="s">
        <v>512</v>
      </c>
      <c r="F196" s="1" t="s">
        <v>3</v>
      </c>
      <c r="G196" s="1">
        <v>256.05957999999998</v>
      </c>
      <c r="H196" s="1">
        <v>209.05950000000001</v>
      </c>
      <c r="I196" s="1">
        <v>0.01</v>
      </c>
      <c r="J196" s="1" t="s">
        <v>4</v>
      </c>
      <c r="K196" s="14">
        <v>15.6</v>
      </c>
      <c r="L196" s="1" t="s">
        <v>643</v>
      </c>
      <c r="M196" s="1" t="s">
        <v>68</v>
      </c>
      <c r="N196" s="6" t="s">
        <v>630</v>
      </c>
      <c r="O196" s="1" t="str" cm="1">
        <f t="array" ref="O196">_xlfn.IFS(K196&lt;RT補正用_IS!$C$3,"-",
AND(K196&gt;RT補正用_IS!$C$3,K196&lt;RT補正用_IS!$C$5),RT補正用_IS!$A$3,
AND(K196&gt;RT補正用_IS!$C$5,K196&lt;RT補正用_IS!$C$6),RT補正用_IS!$A$5,
AND(K196&gt;RT補正用_IS!$C$6,K196&lt;RT補正用_IS!$C$7),RT補正用_IS!$A$6,
AND(K196&gt;RT補正用_IS!$C$7,K196&lt;RT補正用_IS!$C$8),RT補正用_IS!$A$7,
AND(K196&gt;RT補正用_IS!$C$8,K196&lt;RT補正用_IS!$C$9),RT補正用_IS!$A$8,
AND(K196&gt;RT補正用_IS!$C$9,K196&lt;RT補正用_IS!$C$10),RT補正用_IS!$A$9,
AND(K196&gt;RT補正用_IS!$C$10,K196&lt;RT補正用_IS!$C$11),RT補正用_IS!$A$10,
K196&gt;RT補正用_IS!$C$11,RT補正用_IS!$A$11)</f>
        <v>Imidacloprid-D4</v>
      </c>
      <c r="P196" s="1" t="str" cm="1">
        <f t="array" ref="P196">_xlfn.IFS(O196="-",RT補正用_IS!$A$3, O196=RT補正用_IS!$A$3,RT補正用_IS!$A$5,O196=RT補正用_IS!$A$5,RT補正用_IS!$A$6,O196=RT補正用_IS!$A$6,RT補正用_IS!$A$7,O196=RT補正用_IS!$A$7,RT補正用_IS!$A$8,O196=RT補正用_IS!$A$8,RT補正用_IS!$A$9,O196=RT補正用_IS!$A$9,RT補正用_IS!$A$10,O196=RT補正用_IS!$A$10,RT補正用_IS!$A$11,O196=RT補正用_IS!$A$11,"-")</f>
        <v>Carbendazim-d4</v>
      </c>
      <c r="Q196" s="18" cm="1">
        <f t="array" ref="Q196">_xlfn.IFS(AND(O196&lt;&gt;"-",P196&lt;&gt;"-"),K196*AVERAGE(VLOOKUP(O196,テーブル3[],5,FALSE),VLOOKUP(P196,テーブル3[],5,FALSE)),AND(O196="-",P196&lt;&gt;"-"),K196*VLOOKUP(P196,テーブル3[],5,FALSE),AND(O196&lt;&gt;"-",P196="-"),K196*VLOOKUP(O196,テーブル3[],5,FALSE),AND(O196="-",P196="-"),VLOOKUP(C196,テーブル3[],4,FALSE))</f>
        <v>16.064892483079099</v>
      </c>
      <c r="R196" s="1"/>
    </row>
    <row r="197" spans="1:18" x14ac:dyDescent="0.2">
      <c r="A197" s="1">
        <v>299</v>
      </c>
      <c r="B197" s="1" t="b">
        <v>0</v>
      </c>
      <c r="C197" s="1" t="s">
        <v>510</v>
      </c>
      <c r="D197" s="1" t="s">
        <v>514</v>
      </c>
      <c r="E197" s="1" t="s">
        <v>512</v>
      </c>
      <c r="F197" s="1" t="s">
        <v>3</v>
      </c>
      <c r="G197" s="1">
        <v>256.05957999999998</v>
      </c>
      <c r="H197" s="1">
        <v>175.09819999999999</v>
      </c>
      <c r="I197" s="1">
        <v>0.01</v>
      </c>
      <c r="J197" s="1" t="s">
        <v>4</v>
      </c>
      <c r="K197" s="14">
        <v>15.6</v>
      </c>
      <c r="L197" s="1" t="s">
        <v>643</v>
      </c>
      <c r="M197" s="1" t="s">
        <v>68</v>
      </c>
      <c r="N197" s="6" t="s">
        <v>630</v>
      </c>
      <c r="O197" s="1" t="str" cm="1">
        <f t="array" ref="O197">_xlfn.IFS(K197&lt;RT補正用_IS!$C$3,"-",
AND(K197&gt;RT補正用_IS!$C$3,K197&lt;RT補正用_IS!$C$5),RT補正用_IS!$A$3,
AND(K197&gt;RT補正用_IS!$C$5,K197&lt;RT補正用_IS!$C$6),RT補正用_IS!$A$5,
AND(K197&gt;RT補正用_IS!$C$6,K197&lt;RT補正用_IS!$C$7),RT補正用_IS!$A$6,
AND(K197&gt;RT補正用_IS!$C$7,K197&lt;RT補正用_IS!$C$8),RT補正用_IS!$A$7,
AND(K197&gt;RT補正用_IS!$C$8,K197&lt;RT補正用_IS!$C$9),RT補正用_IS!$A$8,
AND(K197&gt;RT補正用_IS!$C$9,K197&lt;RT補正用_IS!$C$10),RT補正用_IS!$A$9,
AND(K197&gt;RT補正用_IS!$C$10,K197&lt;RT補正用_IS!$C$11),RT補正用_IS!$A$10,
K197&gt;RT補正用_IS!$C$11,RT補正用_IS!$A$11)</f>
        <v>Imidacloprid-D4</v>
      </c>
      <c r="P197" s="1" t="str" cm="1">
        <f t="array" ref="P197">_xlfn.IFS(O197="-",RT補正用_IS!$A$3, O197=RT補正用_IS!$A$3,RT補正用_IS!$A$5,O197=RT補正用_IS!$A$5,RT補正用_IS!$A$6,O197=RT補正用_IS!$A$6,RT補正用_IS!$A$7,O197=RT補正用_IS!$A$7,RT補正用_IS!$A$8,O197=RT補正用_IS!$A$8,RT補正用_IS!$A$9,O197=RT補正用_IS!$A$9,RT補正用_IS!$A$10,O197=RT補正用_IS!$A$10,RT補正用_IS!$A$11,O197=RT補正用_IS!$A$11,"-")</f>
        <v>Carbendazim-d4</v>
      </c>
      <c r="Q197" s="18" cm="1">
        <f t="array" ref="Q197">_xlfn.IFS(AND(O197&lt;&gt;"-",P197&lt;&gt;"-"),K197*AVERAGE(VLOOKUP(O197,テーブル3[],5,FALSE),VLOOKUP(P197,テーブル3[],5,FALSE)),AND(O197="-",P197&lt;&gt;"-"),K197*VLOOKUP(P197,テーブル3[],5,FALSE),AND(O197&lt;&gt;"-",P197="-"),K197*VLOOKUP(O197,テーブル3[],5,FALSE),AND(O197="-",P197="-"),VLOOKUP(C197,テーブル3[],4,FALSE))</f>
        <v>16.064892483079099</v>
      </c>
      <c r="R197" s="1"/>
    </row>
    <row r="198" spans="1:18" x14ac:dyDescent="0.2">
      <c r="A198" s="1">
        <v>185</v>
      </c>
      <c r="B198" s="1" t="b">
        <v>1</v>
      </c>
      <c r="C198" s="1" t="s">
        <v>330</v>
      </c>
      <c r="D198" s="1" t="s">
        <v>330</v>
      </c>
      <c r="E198" s="1" t="s">
        <v>331</v>
      </c>
      <c r="F198" s="1" t="s">
        <v>3</v>
      </c>
      <c r="G198" s="1">
        <v>260.08469000000002</v>
      </c>
      <c r="H198" s="1"/>
      <c r="I198" s="1">
        <v>0.01</v>
      </c>
      <c r="J198" s="1" t="s">
        <v>4</v>
      </c>
      <c r="K198" s="14">
        <v>15.467000000000001</v>
      </c>
      <c r="L198" s="1"/>
      <c r="M198" s="1" t="s">
        <v>6</v>
      </c>
      <c r="N198" s="6" t="s">
        <v>630</v>
      </c>
      <c r="O198" s="11" t="s">
        <v>627</v>
      </c>
      <c r="P198" s="11" t="s">
        <v>627</v>
      </c>
      <c r="Q198" s="18" cm="1">
        <f t="array" ref="Q198">_xlfn.IFS(AND(O198&lt;&gt;"-",P198&lt;&gt;"-"),K198*AVERAGE(VLOOKUP(O198,テーブル3[],5,FALSE),VLOOKUP(P198,テーブル3[],5,FALSE)),AND(O198="-",P198&lt;&gt;"-"),K198*VLOOKUP(P198,テーブル3[],5,FALSE),AND(O198&lt;&gt;"-",P198="-"),K198*VLOOKUP(O198,テーブル3[],5,FALSE),AND(O198="-",P198="-"),VLOOKUP(C198,テーブル3[],4,FALSE))</f>
        <v>15.967000000000001</v>
      </c>
      <c r="R198" s="1"/>
    </row>
    <row r="199" spans="1:18" x14ac:dyDescent="0.2">
      <c r="A199" s="1">
        <v>65</v>
      </c>
      <c r="B199" s="1" t="b">
        <v>0</v>
      </c>
      <c r="C199" s="1" t="s">
        <v>127</v>
      </c>
      <c r="D199" s="1" t="s">
        <v>128</v>
      </c>
      <c r="E199" s="1" t="s">
        <v>129</v>
      </c>
      <c r="F199" s="1" t="s">
        <v>3</v>
      </c>
      <c r="G199" s="1">
        <v>262.08963</v>
      </c>
      <c r="H199" s="1"/>
      <c r="I199" s="1">
        <v>0.01</v>
      </c>
      <c r="J199" s="1" t="s">
        <v>4</v>
      </c>
      <c r="K199" s="14">
        <v>29.5</v>
      </c>
      <c r="L199" s="1" t="s">
        <v>25</v>
      </c>
      <c r="M199" s="1" t="s">
        <v>6</v>
      </c>
      <c r="N199" s="6" t="s">
        <v>630</v>
      </c>
      <c r="O199" s="1" t="str" cm="1">
        <f t="array" ref="O199">_xlfn.IFS(K199&lt;RT補正用_IS!$C$3,"-",
AND(K199&gt;RT補正用_IS!$C$3,K199&lt;RT補正用_IS!$C$5),RT補正用_IS!$A$3,
AND(K199&gt;RT補正用_IS!$C$5,K199&lt;RT補正用_IS!$C$6),RT補正用_IS!$A$5,
AND(K199&gt;RT補正用_IS!$C$6,K199&lt;RT補正用_IS!$C$7),RT補正用_IS!$A$6,
AND(K199&gt;RT補正用_IS!$C$7,K199&lt;RT補正用_IS!$C$8),RT補正用_IS!$A$7,
AND(K199&gt;RT補正用_IS!$C$8,K199&lt;RT補正用_IS!$C$9),RT補正用_IS!$A$8,
AND(K199&gt;RT補正用_IS!$C$9,K199&lt;RT補正用_IS!$C$10),RT補正用_IS!$A$9,
AND(K199&gt;RT補正用_IS!$C$10,K199&lt;RT補正用_IS!$C$11),RT補正用_IS!$A$10,
K199&gt;RT補正用_IS!$C$11,RT補正用_IS!$A$11)</f>
        <v>13C6-DCMU</v>
      </c>
      <c r="P199" s="1" t="str" cm="1">
        <f t="array" ref="P199">_xlfn.IFS(O199="-",RT補正用_IS!$A$3, O199=RT補正用_IS!$A$3,RT補正用_IS!$A$5,O199=RT補正用_IS!$A$5,RT補正用_IS!$A$6,O199=RT補正用_IS!$A$6,RT補正用_IS!$A$7,O199=RT補正用_IS!$A$7,RT補正用_IS!$A$8,O199=RT補正用_IS!$A$8,RT補正用_IS!$A$9,O199=RT補正用_IS!$A$9,RT補正用_IS!$A$10,O199=RT補正用_IS!$A$10,RT補正用_IS!$A$11,O199=RT補正用_IS!$A$11,"-")</f>
        <v>Imazail-d5</v>
      </c>
      <c r="Q199" s="18" cm="1">
        <f t="array" ref="Q199">_xlfn.IFS(AND(O199&lt;&gt;"-",P199&lt;&gt;"-"),K199*AVERAGE(VLOOKUP(O199,テーブル3[],5,FALSE),VLOOKUP(P199,テーブル3[],5,FALSE)),AND(O199="-",P199&lt;&gt;"-"),K199*VLOOKUP(P199,テーブル3[],5,FALSE),AND(O199&lt;&gt;"-",P199="-"),K199*VLOOKUP(O199,テーブル3[],5,FALSE),AND(O199="-",P199="-"),VLOOKUP(C199,テーブル3[],4,FALSE))</f>
        <v>30.042837646786882</v>
      </c>
      <c r="R199" s="1"/>
    </row>
    <row r="200" spans="1:18" x14ac:dyDescent="0.2">
      <c r="A200" s="1">
        <v>66</v>
      </c>
      <c r="B200" s="1" t="b">
        <v>0</v>
      </c>
      <c r="C200" s="1" t="s">
        <v>127</v>
      </c>
      <c r="D200" s="1" t="s">
        <v>130</v>
      </c>
      <c r="E200" s="1" t="s">
        <v>129</v>
      </c>
      <c r="F200" s="1" t="s">
        <v>3</v>
      </c>
      <c r="G200" s="1">
        <v>262.08963</v>
      </c>
      <c r="H200" s="1">
        <v>180.01138</v>
      </c>
      <c r="I200" s="1">
        <v>0.01</v>
      </c>
      <c r="J200" s="1" t="s">
        <v>4</v>
      </c>
      <c r="K200" s="14">
        <v>29.5</v>
      </c>
      <c r="L200" s="1" t="s">
        <v>25</v>
      </c>
      <c r="M200" s="1" t="s">
        <v>68</v>
      </c>
      <c r="N200" s="6" t="s">
        <v>630</v>
      </c>
      <c r="O200" s="1" t="str" cm="1">
        <f t="array" ref="O200">_xlfn.IFS(K200&lt;RT補正用_IS!$C$3,"-",
AND(K200&gt;RT補正用_IS!$C$3,K200&lt;RT補正用_IS!$C$5),RT補正用_IS!$A$3,
AND(K200&gt;RT補正用_IS!$C$5,K200&lt;RT補正用_IS!$C$6),RT補正用_IS!$A$5,
AND(K200&gt;RT補正用_IS!$C$6,K200&lt;RT補正用_IS!$C$7),RT補正用_IS!$A$6,
AND(K200&gt;RT補正用_IS!$C$7,K200&lt;RT補正用_IS!$C$8),RT補正用_IS!$A$7,
AND(K200&gt;RT補正用_IS!$C$8,K200&lt;RT補正用_IS!$C$9),RT補正用_IS!$A$8,
AND(K200&gt;RT補正用_IS!$C$9,K200&lt;RT補正用_IS!$C$10),RT補正用_IS!$A$9,
AND(K200&gt;RT補正用_IS!$C$10,K200&lt;RT補正用_IS!$C$11),RT補正用_IS!$A$10,
K200&gt;RT補正用_IS!$C$11,RT補正用_IS!$A$11)</f>
        <v>13C6-DCMU</v>
      </c>
      <c r="P200" s="1" t="str" cm="1">
        <f t="array" ref="P200">_xlfn.IFS(O200="-",RT補正用_IS!$A$3, O200=RT補正用_IS!$A$3,RT補正用_IS!$A$5,O200=RT補正用_IS!$A$5,RT補正用_IS!$A$6,O200=RT補正用_IS!$A$6,RT補正用_IS!$A$7,O200=RT補正用_IS!$A$7,RT補正用_IS!$A$8,O200=RT補正用_IS!$A$8,RT補正用_IS!$A$9,O200=RT補正用_IS!$A$9,RT補正用_IS!$A$10,O200=RT補正用_IS!$A$10,RT補正用_IS!$A$11,O200=RT補正用_IS!$A$11,"-")</f>
        <v>Imazail-d5</v>
      </c>
      <c r="Q200" s="18" cm="1">
        <f t="array" ref="Q200">_xlfn.IFS(AND(O200&lt;&gt;"-",P200&lt;&gt;"-"),K200*AVERAGE(VLOOKUP(O200,テーブル3[],5,FALSE),VLOOKUP(P200,テーブル3[],5,FALSE)),AND(O200="-",P200&lt;&gt;"-"),K200*VLOOKUP(P200,テーブル3[],5,FALSE),AND(O200&lt;&gt;"-",P200="-"),K200*VLOOKUP(O200,テーブル3[],5,FALSE),AND(O200="-",P200="-"),VLOOKUP(C200,テーブル3[],4,FALSE))</f>
        <v>30.042837646786882</v>
      </c>
      <c r="R200" s="1"/>
    </row>
    <row r="201" spans="1:18" x14ac:dyDescent="0.2">
      <c r="A201" s="1">
        <v>67</v>
      </c>
      <c r="B201" s="1" t="b">
        <v>0</v>
      </c>
      <c r="C201" s="1" t="s">
        <v>127</v>
      </c>
      <c r="D201" s="1" t="s">
        <v>131</v>
      </c>
      <c r="E201" s="1" t="s">
        <v>129</v>
      </c>
      <c r="F201" s="1" t="s">
        <v>3</v>
      </c>
      <c r="G201" s="1">
        <v>262.08963</v>
      </c>
      <c r="H201" s="1">
        <v>162.00081</v>
      </c>
      <c r="I201" s="1">
        <v>0.01</v>
      </c>
      <c r="J201" s="1" t="s">
        <v>4</v>
      </c>
      <c r="K201" s="14">
        <v>29.5</v>
      </c>
      <c r="L201" s="1" t="s">
        <v>25</v>
      </c>
      <c r="M201" s="1" t="s">
        <v>68</v>
      </c>
      <c r="N201" s="6" t="s">
        <v>630</v>
      </c>
      <c r="O201" s="1" t="str" cm="1">
        <f t="array" ref="O201">_xlfn.IFS(K201&lt;RT補正用_IS!$C$3,"-",
AND(K201&gt;RT補正用_IS!$C$3,K201&lt;RT補正用_IS!$C$5),RT補正用_IS!$A$3,
AND(K201&gt;RT補正用_IS!$C$5,K201&lt;RT補正用_IS!$C$6),RT補正用_IS!$A$5,
AND(K201&gt;RT補正用_IS!$C$6,K201&lt;RT補正用_IS!$C$7),RT補正用_IS!$A$6,
AND(K201&gt;RT補正用_IS!$C$7,K201&lt;RT補正用_IS!$C$8),RT補正用_IS!$A$7,
AND(K201&gt;RT補正用_IS!$C$8,K201&lt;RT補正用_IS!$C$9),RT補正用_IS!$A$8,
AND(K201&gt;RT補正用_IS!$C$9,K201&lt;RT補正用_IS!$C$10),RT補正用_IS!$A$9,
AND(K201&gt;RT補正用_IS!$C$10,K201&lt;RT補正用_IS!$C$11),RT補正用_IS!$A$10,
K201&gt;RT補正用_IS!$C$11,RT補正用_IS!$A$11)</f>
        <v>13C6-DCMU</v>
      </c>
      <c r="P201" s="1" t="str" cm="1">
        <f t="array" ref="P201">_xlfn.IFS(O201="-",RT補正用_IS!$A$3, O201=RT補正用_IS!$A$3,RT補正用_IS!$A$5,O201=RT補正用_IS!$A$5,RT補正用_IS!$A$6,O201=RT補正用_IS!$A$6,RT補正用_IS!$A$7,O201=RT補正用_IS!$A$7,RT補正用_IS!$A$8,O201=RT補正用_IS!$A$8,RT補正用_IS!$A$9,O201=RT補正用_IS!$A$9,RT補正用_IS!$A$10,O201=RT補正用_IS!$A$10,RT補正用_IS!$A$11,O201=RT補正用_IS!$A$11,"-")</f>
        <v>Imazail-d5</v>
      </c>
      <c r="Q201" s="18" cm="1">
        <f t="array" ref="Q201">_xlfn.IFS(AND(O201&lt;&gt;"-",P201&lt;&gt;"-"),K201*AVERAGE(VLOOKUP(O201,テーブル3[],5,FALSE),VLOOKUP(P201,テーブル3[],5,FALSE)),AND(O201="-",P201&lt;&gt;"-"),K201*VLOOKUP(P201,テーブル3[],5,FALSE),AND(O201&lt;&gt;"-",P201="-"),K201*VLOOKUP(O201,テーブル3[],5,FALSE),AND(O201="-",P201="-"),VLOOKUP(C201,テーブル3[],4,FALSE))</f>
        <v>30.042837646786882</v>
      </c>
      <c r="R201" s="1"/>
    </row>
    <row r="202" spans="1:18" x14ac:dyDescent="0.2">
      <c r="A202" s="1">
        <v>104</v>
      </c>
      <c r="B202" s="1" t="b">
        <v>0</v>
      </c>
      <c r="C202" s="1" t="s">
        <v>191</v>
      </c>
      <c r="D202" s="1" t="s">
        <v>192</v>
      </c>
      <c r="E202" s="1" t="s">
        <v>193</v>
      </c>
      <c r="F202" s="1" t="s">
        <v>3</v>
      </c>
      <c r="G202" s="1">
        <v>267.17196999999999</v>
      </c>
      <c r="H202" s="1"/>
      <c r="I202" s="1">
        <v>0.01</v>
      </c>
      <c r="J202" s="1" t="s">
        <v>4</v>
      </c>
      <c r="K202" s="14">
        <v>31.5</v>
      </c>
      <c r="L202" s="1" t="s">
        <v>25</v>
      </c>
      <c r="M202" s="1" t="s">
        <v>6</v>
      </c>
      <c r="N202" s="6" t="s">
        <v>630</v>
      </c>
      <c r="O202" s="1" t="str" cm="1">
        <f t="array" ref="O202">_xlfn.IFS(K202&lt;RT補正用_IS!$C$3,"-",
AND(K202&gt;RT補正用_IS!$C$3,K202&lt;RT補正用_IS!$C$5),RT補正用_IS!$A$3,
AND(K202&gt;RT補正用_IS!$C$5,K202&lt;RT補正用_IS!$C$6),RT補正用_IS!$A$5,
AND(K202&gt;RT補正用_IS!$C$6,K202&lt;RT補正用_IS!$C$7),RT補正用_IS!$A$6,
AND(K202&gt;RT補正用_IS!$C$7,K202&lt;RT補正用_IS!$C$8),RT補正用_IS!$A$7,
AND(K202&gt;RT補正用_IS!$C$8,K202&lt;RT補正用_IS!$C$9),RT補正用_IS!$A$8,
AND(K202&gt;RT補正用_IS!$C$9,K202&lt;RT補正用_IS!$C$10),RT補正用_IS!$A$9,
AND(K202&gt;RT補正用_IS!$C$10,K202&lt;RT補正用_IS!$C$11),RT補正用_IS!$A$10,
K202&gt;RT補正用_IS!$C$11,RT補正用_IS!$A$11)</f>
        <v>Imazail-d5</v>
      </c>
      <c r="P202" s="1" t="str" cm="1">
        <f t="array" ref="P202">_xlfn.IFS(O202="-",RT補正用_IS!$A$3, O202=RT補正用_IS!$A$3,RT補正用_IS!$A$5,O202=RT補正用_IS!$A$5,RT補正用_IS!$A$6,O202=RT補正用_IS!$A$6,RT補正用_IS!$A$7,O202=RT補正用_IS!$A$7,RT補正用_IS!$A$8,O202=RT補正用_IS!$A$8,RT補正用_IS!$A$9,O202=RT補正用_IS!$A$9,RT補正用_IS!$A$10,O202=RT補正用_IS!$A$10,RT補正用_IS!$A$11,O202=RT補正用_IS!$A$11,"-")</f>
        <v>Etofenprox-d5</v>
      </c>
      <c r="Q202" s="18" cm="1">
        <f t="array" ref="Q202">_xlfn.IFS(AND(O202&lt;&gt;"-",P202&lt;&gt;"-"),K202*AVERAGE(VLOOKUP(O202,テーブル3[],5,FALSE),VLOOKUP(P202,テーブル3[],5,FALSE)),AND(O202="-",P202&lt;&gt;"-"),K202*VLOOKUP(P202,テーブル3[],5,FALSE),AND(O202&lt;&gt;"-",P202="-"),K202*VLOOKUP(O202,テーブル3[],5,FALSE),AND(O202="-",P202="-"),VLOOKUP(C202,テーブル3[],4,FALSE))</f>
        <v>31.983621076442766</v>
      </c>
      <c r="R202" s="1"/>
    </row>
    <row r="203" spans="1:18" x14ac:dyDescent="0.2">
      <c r="A203" s="1">
        <v>105</v>
      </c>
      <c r="B203" s="1" t="b">
        <v>0</v>
      </c>
      <c r="C203" s="1" t="s">
        <v>191</v>
      </c>
      <c r="D203" s="1" t="s">
        <v>194</v>
      </c>
      <c r="E203" s="1" t="s">
        <v>193</v>
      </c>
      <c r="F203" s="1" t="s">
        <v>3</v>
      </c>
      <c r="G203" s="1">
        <v>267.17196999999999</v>
      </c>
      <c r="H203" s="1">
        <v>98.984170000000006</v>
      </c>
      <c r="I203" s="1">
        <v>0.01</v>
      </c>
      <c r="J203" s="1" t="s">
        <v>4</v>
      </c>
      <c r="K203" s="14">
        <v>31.5</v>
      </c>
      <c r="L203" s="1" t="s">
        <v>25</v>
      </c>
      <c r="M203" s="1" t="s">
        <v>68</v>
      </c>
      <c r="N203" s="6" t="s">
        <v>630</v>
      </c>
      <c r="O203" s="1" t="str" cm="1">
        <f t="array" ref="O203">_xlfn.IFS(K203&lt;RT補正用_IS!$C$3,"-",
AND(K203&gt;RT補正用_IS!$C$3,K203&lt;RT補正用_IS!$C$5),RT補正用_IS!$A$3,
AND(K203&gt;RT補正用_IS!$C$5,K203&lt;RT補正用_IS!$C$6),RT補正用_IS!$A$5,
AND(K203&gt;RT補正用_IS!$C$6,K203&lt;RT補正用_IS!$C$7),RT補正用_IS!$A$6,
AND(K203&gt;RT補正用_IS!$C$7,K203&lt;RT補正用_IS!$C$8),RT補正用_IS!$A$7,
AND(K203&gt;RT補正用_IS!$C$8,K203&lt;RT補正用_IS!$C$9),RT補正用_IS!$A$8,
AND(K203&gt;RT補正用_IS!$C$9,K203&lt;RT補正用_IS!$C$10),RT補正用_IS!$A$9,
AND(K203&gt;RT補正用_IS!$C$10,K203&lt;RT補正用_IS!$C$11),RT補正用_IS!$A$10,
K203&gt;RT補正用_IS!$C$11,RT補正用_IS!$A$11)</f>
        <v>Imazail-d5</v>
      </c>
      <c r="P203" s="1" t="str" cm="1">
        <f t="array" ref="P203">_xlfn.IFS(O203="-",RT補正用_IS!$A$3, O203=RT補正用_IS!$A$3,RT補正用_IS!$A$5,O203=RT補正用_IS!$A$5,RT補正用_IS!$A$6,O203=RT補正用_IS!$A$6,RT補正用_IS!$A$7,O203=RT補正用_IS!$A$7,RT補正用_IS!$A$8,O203=RT補正用_IS!$A$8,RT補正用_IS!$A$9,O203=RT補正用_IS!$A$9,RT補正用_IS!$A$10,O203=RT補正用_IS!$A$10,RT補正用_IS!$A$11,O203=RT補正用_IS!$A$11,"-")</f>
        <v>Etofenprox-d5</v>
      </c>
      <c r="Q203" s="18" cm="1">
        <f t="array" ref="Q203">_xlfn.IFS(AND(O203&lt;&gt;"-",P203&lt;&gt;"-"),K203*AVERAGE(VLOOKUP(O203,テーブル3[],5,FALSE),VLOOKUP(P203,テーブル3[],5,FALSE)),AND(O203="-",P203&lt;&gt;"-"),K203*VLOOKUP(P203,テーブル3[],5,FALSE),AND(O203&lt;&gt;"-",P203="-"),K203*VLOOKUP(O203,テーブル3[],5,FALSE),AND(O203="-",P203="-"),VLOOKUP(C203,テーブル3[],4,FALSE))</f>
        <v>31.983621076442766</v>
      </c>
      <c r="R203" s="1"/>
    </row>
    <row r="204" spans="1:18" x14ac:dyDescent="0.2">
      <c r="A204" s="1">
        <v>106</v>
      </c>
      <c r="B204" s="1" t="b">
        <v>0</v>
      </c>
      <c r="C204" s="1" t="s">
        <v>191</v>
      </c>
      <c r="D204" s="1" t="s">
        <v>195</v>
      </c>
      <c r="E204" s="1" t="s">
        <v>193</v>
      </c>
      <c r="F204" s="1" t="s">
        <v>3</v>
      </c>
      <c r="G204" s="1">
        <v>267.17196999999999</v>
      </c>
      <c r="H204" s="1">
        <v>80.973609999999994</v>
      </c>
      <c r="I204" s="1">
        <v>0.01</v>
      </c>
      <c r="J204" s="1" t="s">
        <v>4</v>
      </c>
      <c r="K204" s="14">
        <v>31.5</v>
      </c>
      <c r="L204" s="1" t="s">
        <v>25</v>
      </c>
      <c r="M204" s="1" t="s">
        <v>68</v>
      </c>
      <c r="N204" s="6" t="s">
        <v>630</v>
      </c>
      <c r="O204" s="1" t="str" cm="1">
        <f t="array" ref="O204">_xlfn.IFS(K204&lt;RT補正用_IS!$C$3,"-",
AND(K204&gt;RT補正用_IS!$C$3,K204&lt;RT補正用_IS!$C$5),RT補正用_IS!$A$3,
AND(K204&gt;RT補正用_IS!$C$5,K204&lt;RT補正用_IS!$C$6),RT補正用_IS!$A$5,
AND(K204&gt;RT補正用_IS!$C$6,K204&lt;RT補正用_IS!$C$7),RT補正用_IS!$A$6,
AND(K204&gt;RT補正用_IS!$C$7,K204&lt;RT補正用_IS!$C$8),RT補正用_IS!$A$7,
AND(K204&gt;RT補正用_IS!$C$8,K204&lt;RT補正用_IS!$C$9),RT補正用_IS!$A$8,
AND(K204&gt;RT補正用_IS!$C$9,K204&lt;RT補正用_IS!$C$10),RT補正用_IS!$A$9,
AND(K204&gt;RT補正用_IS!$C$10,K204&lt;RT補正用_IS!$C$11),RT補正用_IS!$A$10,
K204&gt;RT補正用_IS!$C$11,RT補正用_IS!$A$11)</f>
        <v>Imazail-d5</v>
      </c>
      <c r="P204" s="1" t="str" cm="1">
        <f t="array" ref="P204">_xlfn.IFS(O204="-",RT補正用_IS!$A$3, O204=RT補正用_IS!$A$3,RT補正用_IS!$A$5,O204=RT補正用_IS!$A$5,RT補正用_IS!$A$6,O204=RT補正用_IS!$A$6,RT補正用_IS!$A$7,O204=RT補正用_IS!$A$7,RT補正用_IS!$A$8,O204=RT補正用_IS!$A$8,RT補正用_IS!$A$9,O204=RT補正用_IS!$A$9,RT補正用_IS!$A$10,O204=RT補正用_IS!$A$10,RT補正用_IS!$A$11,O204=RT補正用_IS!$A$11,"-")</f>
        <v>Etofenprox-d5</v>
      </c>
      <c r="Q204" s="18" cm="1">
        <f t="array" ref="Q204">_xlfn.IFS(AND(O204&lt;&gt;"-",P204&lt;&gt;"-"),K204*AVERAGE(VLOOKUP(O204,テーブル3[],5,FALSE),VLOOKUP(P204,テーブル3[],5,FALSE)),AND(O204="-",P204&lt;&gt;"-"),K204*VLOOKUP(P204,テーブル3[],5,FALSE),AND(O204&lt;&gt;"-",P204="-"),K204*VLOOKUP(O204,テーブル3[],5,FALSE),AND(O204="-",P204="-"),VLOOKUP(C204,テーブル3[],4,FALSE))</f>
        <v>31.983621076442766</v>
      </c>
      <c r="R204" s="1"/>
    </row>
    <row r="205" spans="1:18" x14ac:dyDescent="0.2">
      <c r="A205" s="1">
        <v>101</v>
      </c>
      <c r="B205" s="1" t="b">
        <v>0</v>
      </c>
      <c r="C205" s="1" t="s">
        <v>186</v>
      </c>
      <c r="D205" s="1" t="s">
        <v>187</v>
      </c>
      <c r="E205" s="1" t="s">
        <v>188</v>
      </c>
      <c r="F205" s="1" t="s">
        <v>3</v>
      </c>
      <c r="G205" s="1">
        <v>268.03059000000002</v>
      </c>
      <c r="H205" s="1"/>
      <c r="I205" s="1">
        <v>0.01</v>
      </c>
      <c r="J205" s="1" t="s">
        <v>4</v>
      </c>
      <c r="K205" s="14">
        <v>27.8</v>
      </c>
      <c r="L205" s="1" t="s">
        <v>25</v>
      </c>
      <c r="M205" s="1" t="s">
        <v>6</v>
      </c>
      <c r="N205" s="6" t="s">
        <v>630</v>
      </c>
      <c r="O205" s="1" t="str" cm="1">
        <f t="array" ref="O205">_xlfn.IFS(K205&lt;RT補正用_IS!$C$3,"-",
AND(K205&gt;RT補正用_IS!$C$3,K205&lt;RT補正用_IS!$C$5),RT補正用_IS!$A$3,
AND(K205&gt;RT補正用_IS!$C$5,K205&lt;RT補正用_IS!$C$6),RT補正用_IS!$A$5,
AND(K205&gt;RT補正用_IS!$C$6,K205&lt;RT補正用_IS!$C$7),RT補正用_IS!$A$6,
AND(K205&gt;RT補正用_IS!$C$7,K205&lt;RT補正用_IS!$C$8),RT補正用_IS!$A$7,
AND(K205&gt;RT補正用_IS!$C$8,K205&lt;RT補正用_IS!$C$9),RT補正用_IS!$A$8,
AND(K205&gt;RT補正用_IS!$C$9,K205&lt;RT補正用_IS!$C$10),RT補正用_IS!$A$9,
AND(K205&gt;RT補正用_IS!$C$10,K205&lt;RT補正用_IS!$C$11),RT補正用_IS!$A$10,
K205&gt;RT補正用_IS!$C$11,RT補正用_IS!$A$11)</f>
        <v>13C6-DCMU</v>
      </c>
      <c r="P205" s="1" t="str" cm="1">
        <f t="array" ref="P205">_xlfn.IFS(O205="-",RT補正用_IS!$A$3, O205=RT補正用_IS!$A$3,RT補正用_IS!$A$5,O205=RT補正用_IS!$A$5,RT補正用_IS!$A$6,O205=RT補正用_IS!$A$6,RT補正用_IS!$A$7,O205=RT補正用_IS!$A$7,RT補正用_IS!$A$8,O205=RT補正用_IS!$A$8,RT補正用_IS!$A$9,O205=RT補正用_IS!$A$9,RT補正用_IS!$A$10,O205=RT補正用_IS!$A$10,RT補正用_IS!$A$11,O205=RT補正用_IS!$A$11,"-")</f>
        <v>Imazail-d5</v>
      </c>
      <c r="Q205" s="18" cm="1">
        <f t="array" ref="Q205">_xlfn.IFS(AND(O205&lt;&gt;"-",P205&lt;&gt;"-"),K205*AVERAGE(VLOOKUP(O205,テーブル3[],5,FALSE),VLOOKUP(P205,テーブル3[],5,FALSE)),AND(O205="-",P205&lt;&gt;"-"),K205*VLOOKUP(P205,テーブル3[],5,FALSE),AND(O205&lt;&gt;"-",P205="-"),K205*VLOOKUP(O205,テーブル3[],5,FALSE),AND(O205="-",P205="-"),VLOOKUP(C205,テーブル3[],4,FALSE))</f>
        <v>28.311555477311028</v>
      </c>
      <c r="R205" s="1"/>
    </row>
    <row r="206" spans="1:18" x14ac:dyDescent="0.2">
      <c r="A206" s="1">
        <v>102</v>
      </c>
      <c r="B206" s="1" t="b">
        <v>0</v>
      </c>
      <c r="C206" s="1" t="s">
        <v>186</v>
      </c>
      <c r="D206" s="1" t="s">
        <v>189</v>
      </c>
      <c r="E206" s="1" t="s">
        <v>188</v>
      </c>
      <c r="F206" s="1" t="s">
        <v>3</v>
      </c>
      <c r="G206" s="1">
        <v>268.03059000000002</v>
      </c>
      <c r="H206" s="1">
        <v>101.0168</v>
      </c>
      <c r="I206" s="1">
        <v>0.01</v>
      </c>
      <c r="J206" s="1" t="s">
        <v>4</v>
      </c>
      <c r="K206" s="14">
        <v>27.8</v>
      </c>
      <c r="L206" s="1" t="s">
        <v>25</v>
      </c>
      <c r="M206" s="1" t="s">
        <v>68</v>
      </c>
      <c r="N206" s="6" t="s">
        <v>630</v>
      </c>
      <c r="O206" s="1" t="str" cm="1">
        <f t="array" ref="O206">_xlfn.IFS(K206&lt;RT補正用_IS!$C$3,"-",
AND(K206&gt;RT補正用_IS!$C$3,K206&lt;RT補正用_IS!$C$5),RT補正用_IS!$A$3,
AND(K206&gt;RT補正用_IS!$C$5,K206&lt;RT補正用_IS!$C$6),RT補正用_IS!$A$5,
AND(K206&gt;RT補正用_IS!$C$6,K206&lt;RT補正用_IS!$C$7),RT補正用_IS!$A$6,
AND(K206&gt;RT補正用_IS!$C$7,K206&lt;RT補正用_IS!$C$8),RT補正用_IS!$A$7,
AND(K206&gt;RT補正用_IS!$C$8,K206&lt;RT補正用_IS!$C$9),RT補正用_IS!$A$8,
AND(K206&gt;RT補正用_IS!$C$9,K206&lt;RT補正用_IS!$C$10),RT補正用_IS!$A$9,
AND(K206&gt;RT補正用_IS!$C$10,K206&lt;RT補正用_IS!$C$11),RT補正用_IS!$A$10,
K206&gt;RT補正用_IS!$C$11,RT補正用_IS!$A$11)</f>
        <v>13C6-DCMU</v>
      </c>
      <c r="P206" s="1" t="str" cm="1">
        <f t="array" ref="P206">_xlfn.IFS(O206="-",RT補正用_IS!$A$3, O206=RT補正用_IS!$A$3,RT補正用_IS!$A$5,O206=RT補正用_IS!$A$5,RT補正用_IS!$A$6,O206=RT補正用_IS!$A$6,RT補正用_IS!$A$7,O206=RT補正用_IS!$A$7,RT補正用_IS!$A$8,O206=RT補正用_IS!$A$8,RT補正用_IS!$A$9,O206=RT補正用_IS!$A$9,RT補正用_IS!$A$10,O206=RT補正用_IS!$A$10,RT補正用_IS!$A$11,O206=RT補正用_IS!$A$11,"-")</f>
        <v>Imazail-d5</v>
      </c>
      <c r="Q206" s="18" cm="1">
        <f t="array" ref="Q206">_xlfn.IFS(AND(O206&lt;&gt;"-",P206&lt;&gt;"-"),K206*AVERAGE(VLOOKUP(O206,テーブル3[],5,FALSE),VLOOKUP(P206,テーブル3[],5,FALSE)),AND(O206="-",P206&lt;&gt;"-"),K206*VLOOKUP(P206,テーブル3[],5,FALSE),AND(O206&lt;&gt;"-",P206="-"),K206*VLOOKUP(O206,テーブル3[],5,FALSE),AND(O206="-",P206="-"),VLOOKUP(C206,テーブル3[],4,FALSE))</f>
        <v>28.311555477311028</v>
      </c>
      <c r="R206" s="1"/>
    </row>
    <row r="207" spans="1:18" x14ac:dyDescent="0.2">
      <c r="A207" s="1">
        <v>103</v>
      </c>
      <c r="B207" s="1" t="b">
        <v>0</v>
      </c>
      <c r="C207" s="1" t="s">
        <v>186</v>
      </c>
      <c r="D207" s="1" t="s">
        <v>190</v>
      </c>
      <c r="E207" s="1" t="s">
        <v>188</v>
      </c>
      <c r="F207" s="1" t="s">
        <v>3</v>
      </c>
      <c r="G207" s="1">
        <v>268.03059000000002</v>
      </c>
      <c r="H207" s="1"/>
      <c r="I207" s="1">
        <v>0.01</v>
      </c>
      <c r="J207" s="1" t="s">
        <v>4</v>
      </c>
      <c r="K207" s="14">
        <v>27.8</v>
      </c>
      <c r="L207" s="1" t="s">
        <v>25</v>
      </c>
      <c r="M207" s="1" t="s">
        <v>6</v>
      </c>
      <c r="N207" s="6" t="s">
        <v>630</v>
      </c>
      <c r="O207" s="1" t="str" cm="1">
        <f t="array" ref="O207">_xlfn.IFS(K207&lt;RT補正用_IS!$C$3,"-",
AND(K207&gt;RT補正用_IS!$C$3,K207&lt;RT補正用_IS!$C$5),RT補正用_IS!$A$3,
AND(K207&gt;RT補正用_IS!$C$5,K207&lt;RT補正用_IS!$C$6),RT補正用_IS!$A$5,
AND(K207&gt;RT補正用_IS!$C$6,K207&lt;RT補正用_IS!$C$7),RT補正用_IS!$A$6,
AND(K207&gt;RT補正用_IS!$C$7,K207&lt;RT補正用_IS!$C$8),RT補正用_IS!$A$7,
AND(K207&gt;RT補正用_IS!$C$8,K207&lt;RT補正用_IS!$C$9),RT補正用_IS!$A$8,
AND(K207&gt;RT補正用_IS!$C$9,K207&lt;RT補正用_IS!$C$10),RT補正用_IS!$A$9,
AND(K207&gt;RT補正用_IS!$C$10,K207&lt;RT補正用_IS!$C$11),RT補正用_IS!$A$10,
K207&gt;RT補正用_IS!$C$11,RT補正用_IS!$A$11)</f>
        <v>13C6-DCMU</v>
      </c>
      <c r="P207" s="1" t="str" cm="1">
        <f t="array" ref="P207">_xlfn.IFS(O207="-",RT補正用_IS!$A$3, O207=RT補正用_IS!$A$3,RT補正用_IS!$A$5,O207=RT補正用_IS!$A$5,RT補正用_IS!$A$6,O207=RT補正用_IS!$A$6,RT補正用_IS!$A$7,O207=RT補正用_IS!$A$7,RT補正用_IS!$A$8,O207=RT補正用_IS!$A$8,RT補正用_IS!$A$9,O207=RT補正用_IS!$A$9,RT補正用_IS!$A$10,O207=RT補正用_IS!$A$10,RT補正用_IS!$A$11,O207=RT補正用_IS!$A$11,"-")</f>
        <v>Imazail-d5</v>
      </c>
      <c r="Q207" s="18" cm="1">
        <f t="array" ref="Q207">_xlfn.IFS(AND(O207&lt;&gt;"-",P207&lt;&gt;"-"),K207*AVERAGE(VLOOKUP(O207,テーブル3[],5,FALSE),VLOOKUP(P207,テーブル3[],5,FALSE)),AND(O207="-",P207&lt;&gt;"-"),K207*VLOOKUP(P207,テーブル3[],5,FALSE),AND(O207&lt;&gt;"-",P207="-"),K207*VLOOKUP(O207,テーブル3[],5,FALSE),AND(O207="-",P207="-"),VLOOKUP(C207,テーブル3[],4,FALSE))</f>
        <v>28.311555477311028</v>
      </c>
      <c r="R207" s="1"/>
    </row>
    <row r="208" spans="1:18" x14ac:dyDescent="0.2">
      <c r="A208" s="1">
        <v>131</v>
      </c>
      <c r="B208" s="1" t="b">
        <v>0</v>
      </c>
      <c r="C208" s="1" t="s">
        <v>238</v>
      </c>
      <c r="D208" s="1" t="s">
        <v>239</v>
      </c>
      <c r="E208" s="1" t="s">
        <v>240</v>
      </c>
      <c r="F208" s="1" t="s">
        <v>3</v>
      </c>
      <c r="G208" s="1">
        <v>269.16484000000003</v>
      </c>
      <c r="H208" s="1"/>
      <c r="I208" s="1">
        <v>0.01</v>
      </c>
      <c r="J208" s="1" t="s">
        <v>4</v>
      </c>
      <c r="K208" s="14">
        <v>27.5</v>
      </c>
      <c r="L208" s="1" t="s">
        <v>25</v>
      </c>
      <c r="M208" s="1" t="s">
        <v>6</v>
      </c>
      <c r="N208" s="6" t="s">
        <v>630</v>
      </c>
      <c r="O208" s="1" t="str" cm="1">
        <f t="array" ref="O208">_xlfn.IFS(K208&lt;RT補正用_IS!$C$3,"-",
AND(K208&gt;RT補正用_IS!$C$3,K208&lt;RT補正用_IS!$C$5),RT補正用_IS!$A$3,
AND(K208&gt;RT補正用_IS!$C$5,K208&lt;RT補正用_IS!$C$6),RT補正用_IS!$A$5,
AND(K208&gt;RT補正用_IS!$C$6,K208&lt;RT補正用_IS!$C$7),RT補正用_IS!$A$6,
AND(K208&gt;RT補正用_IS!$C$7,K208&lt;RT補正用_IS!$C$8),RT補正用_IS!$A$7,
AND(K208&gt;RT補正用_IS!$C$8,K208&lt;RT補正用_IS!$C$9),RT補正用_IS!$A$8,
AND(K208&gt;RT補正用_IS!$C$9,K208&lt;RT補正用_IS!$C$10),RT補正用_IS!$A$9,
AND(K208&gt;RT補正用_IS!$C$10,K208&lt;RT補正用_IS!$C$11),RT補正用_IS!$A$10,
K208&gt;RT補正用_IS!$C$11,RT補正用_IS!$A$11)</f>
        <v>13C6-DCMU</v>
      </c>
      <c r="P208" s="1" t="str" cm="1">
        <f t="array" ref="P208">_xlfn.IFS(O208="-",RT補正用_IS!$A$3, O208=RT補正用_IS!$A$3,RT補正用_IS!$A$5,O208=RT補正用_IS!$A$5,RT補正用_IS!$A$6,O208=RT補正用_IS!$A$6,RT補正用_IS!$A$7,O208=RT補正用_IS!$A$7,RT補正用_IS!$A$8,O208=RT補正用_IS!$A$8,RT補正用_IS!$A$9,O208=RT補正用_IS!$A$9,RT補正用_IS!$A$10,O208=RT補正用_IS!$A$10,RT補正用_IS!$A$11,O208=RT補正用_IS!$A$11,"-")</f>
        <v>Imazail-d5</v>
      </c>
      <c r="Q208" s="18" cm="1">
        <f t="array" ref="Q208">_xlfn.IFS(AND(O208&lt;&gt;"-",P208&lt;&gt;"-"),K208*AVERAGE(VLOOKUP(O208,テーブル3[],5,FALSE),VLOOKUP(P208,テーブル3[],5,FALSE)),AND(O208="-",P208&lt;&gt;"-"),K208*VLOOKUP(P208,テーブル3[],5,FALSE),AND(O208&lt;&gt;"-",P208="-"),K208*VLOOKUP(O208,テーブル3[],5,FALSE),AND(O208="-",P208="-"),VLOOKUP(C208,テーブル3[],4,FALSE))</f>
        <v>28.006035094462348</v>
      </c>
      <c r="R208" s="1"/>
    </row>
    <row r="209" spans="1:18" x14ac:dyDescent="0.2">
      <c r="A209" s="1">
        <v>132</v>
      </c>
      <c r="B209" s="1" t="b">
        <v>0</v>
      </c>
      <c r="C209" s="1" t="s">
        <v>238</v>
      </c>
      <c r="D209" s="1" t="s">
        <v>241</v>
      </c>
      <c r="E209" s="1" t="s">
        <v>240</v>
      </c>
      <c r="F209" s="1" t="s">
        <v>3</v>
      </c>
      <c r="G209" s="1">
        <v>269.16484000000003</v>
      </c>
      <c r="H209" s="1">
        <v>119.0855</v>
      </c>
      <c r="I209" s="1">
        <v>0.01</v>
      </c>
      <c r="J209" s="1" t="s">
        <v>4</v>
      </c>
      <c r="K209" s="14">
        <v>27.5</v>
      </c>
      <c r="L209" s="1" t="s">
        <v>25</v>
      </c>
      <c r="M209" s="1" t="s">
        <v>62</v>
      </c>
      <c r="N209" s="6" t="s">
        <v>630</v>
      </c>
      <c r="O209" s="1" t="str" cm="1">
        <f t="array" ref="O209">_xlfn.IFS(K209&lt;RT補正用_IS!$C$3,"-",
AND(K209&gt;RT補正用_IS!$C$3,K209&lt;RT補正用_IS!$C$5),RT補正用_IS!$A$3,
AND(K209&gt;RT補正用_IS!$C$5,K209&lt;RT補正用_IS!$C$6),RT補正用_IS!$A$5,
AND(K209&gt;RT補正用_IS!$C$6,K209&lt;RT補正用_IS!$C$7),RT補正用_IS!$A$6,
AND(K209&gt;RT補正用_IS!$C$7,K209&lt;RT補正用_IS!$C$8),RT補正用_IS!$A$7,
AND(K209&gt;RT補正用_IS!$C$8,K209&lt;RT補正用_IS!$C$9),RT補正用_IS!$A$8,
AND(K209&gt;RT補正用_IS!$C$9,K209&lt;RT補正用_IS!$C$10),RT補正用_IS!$A$9,
AND(K209&gt;RT補正用_IS!$C$10,K209&lt;RT補正用_IS!$C$11),RT補正用_IS!$A$10,
K209&gt;RT補正用_IS!$C$11,RT補正用_IS!$A$11)</f>
        <v>13C6-DCMU</v>
      </c>
      <c r="P209" s="1" t="str" cm="1">
        <f t="array" ref="P209">_xlfn.IFS(O209="-",RT補正用_IS!$A$3, O209=RT補正用_IS!$A$3,RT補正用_IS!$A$5,O209=RT補正用_IS!$A$5,RT補正用_IS!$A$6,O209=RT補正用_IS!$A$6,RT補正用_IS!$A$7,O209=RT補正用_IS!$A$7,RT補正用_IS!$A$8,O209=RT補正用_IS!$A$8,RT補正用_IS!$A$9,O209=RT補正用_IS!$A$9,RT補正用_IS!$A$10,O209=RT補正用_IS!$A$10,RT補正用_IS!$A$11,O209=RT補正用_IS!$A$11,"-")</f>
        <v>Imazail-d5</v>
      </c>
      <c r="Q209" s="18" cm="1">
        <f t="array" ref="Q209">_xlfn.IFS(AND(O209&lt;&gt;"-",P209&lt;&gt;"-"),K209*AVERAGE(VLOOKUP(O209,テーブル3[],5,FALSE),VLOOKUP(P209,テーブル3[],5,FALSE)),AND(O209="-",P209&lt;&gt;"-"),K209*VLOOKUP(P209,テーブル3[],5,FALSE),AND(O209&lt;&gt;"-",P209="-"),K209*VLOOKUP(O209,テーブル3[],5,FALSE),AND(O209="-",P209="-"),VLOOKUP(C209,テーブル3[],4,FALSE))</f>
        <v>28.006035094462348</v>
      </c>
      <c r="R209" s="1"/>
    </row>
    <row r="210" spans="1:18" x14ac:dyDescent="0.2">
      <c r="A210" s="1">
        <v>133</v>
      </c>
      <c r="B210" s="1" t="b">
        <v>0</v>
      </c>
      <c r="C210" s="1" t="s">
        <v>238</v>
      </c>
      <c r="D210" s="1" t="s">
        <v>242</v>
      </c>
      <c r="E210" s="1" t="s">
        <v>240</v>
      </c>
      <c r="F210" s="1" t="s">
        <v>3</v>
      </c>
      <c r="G210" s="1">
        <v>269.16484000000003</v>
      </c>
      <c r="H210" s="1">
        <v>151.0865</v>
      </c>
      <c r="I210" s="1">
        <v>0.01</v>
      </c>
      <c r="J210" s="1" t="s">
        <v>4</v>
      </c>
      <c r="K210" s="14">
        <v>27.5</v>
      </c>
      <c r="L210" s="1" t="s">
        <v>25</v>
      </c>
      <c r="M210" s="1" t="s">
        <v>62</v>
      </c>
      <c r="N210" s="6" t="s">
        <v>630</v>
      </c>
      <c r="O210" s="1" t="str" cm="1">
        <f t="array" ref="O210">_xlfn.IFS(K210&lt;RT補正用_IS!$C$3,"-",
AND(K210&gt;RT補正用_IS!$C$3,K210&lt;RT補正用_IS!$C$5),RT補正用_IS!$A$3,
AND(K210&gt;RT補正用_IS!$C$5,K210&lt;RT補正用_IS!$C$6),RT補正用_IS!$A$5,
AND(K210&gt;RT補正用_IS!$C$6,K210&lt;RT補正用_IS!$C$7),RT補正用_IS!$A$6,
AND(K210&gt;RT補正用_IS!$C$7,K210&lt;RT補正用_IS!$C$8),RT補正用_IS!$A$7,
AND(K210&gt;RT補正用_IS!$C$8,K210&lt;RT補正用_IS!$C$9),RT補正用_IS!$A$8,
AND(K210&gt;RT補正用_IS!$C$9,K210&lt;RT補正用_IS!$C$10),RT補正用_IS!$A$9,
AND(K210&gt;RT補正用_IS!$C$10,K210&lt;RT補正用_IS!$C$11),RT補正用_IS!$A$10,
K210&gt;RT補正用_IS!$C$11,RT補正用_IS!$A$11)</f>
        <v>13C6-DCMU</v>
      </c>
      <c r="P210" s="1" t="str" cm="1">
        <f t="array" ref="P210">_xlfn.IFS(O210="-",RT補正用_IS!$A$3, O210=RT補正用_IS!$A$3,RT補正用_IS!$A$5,O210=RT補正用_IS!$A$5,RT補正用_IS!$A$6,O210=RT補正用_IS!$A$6,RT補正用_IS!$A$7,O210=RT補正用_IS!$A$7,RT補正用_IS!$A$8,O210=RT補正用_IS!$A$8,RT補正用_IS!$A$9,O210=RT補正用_IS!$A$9,RT補正用_IS!$A$10,O210=RT補正用_IS!$A$10,RT補正用_IS!$A$11,O210=RT補正用_IS!$A$11,"-")</f>
        <v>Imazail-d5</v>
      </c>
      <c r="Q210" s="18" cm="1">
        <f t="array" ref="Q210">_xlfn.IFS(AND(O210&lt;&gt;"-",P210&lt;&gt;"-"),K210*AVERAGE(VLOOKUP(O210,テーブル3[],5,FALSE),VLOOKUP(P210,テーブル3[],5,FALSE)),AND(O210="-",P210&lt;&gt;"-"),K210*VLOOKUP(P210,テーブル3[],5,FALSE),AND(O210&lt;&gt;"-",P210="-"),K210*VLOOKUP(O210,テーブル3[],5,FALSE),AND(O210="-",P210="-"),VLOOKUP(C210,テーブル3[],4,FALSE))</f>
        <v>28.006035094462348</v>
      </c>
      <c r="R210" s="1"/>
    </row>
    <row r="211" spans="1:18" x14ac:dyDescent="0.2">
      <c r="A211" s="1">
        <v>80</v>
      </c>
      <c r="B211" s="1" t="b">
        <v>0</v>
      </c>
      <c r="C211" s="1" t="s">
        <v>152</v>
      </c>
      <c r="D211" s="1" t="s">
        <v>153</v>
      </c>
      <c r="E211" s="1" t="s">
        <v>154</v>
      </c>
      <c r="F211" s="1" t="s">
        <v>3</v>
      </c>
      <c r="G211" s="1">
        <v>271.09563000000003</v>
      </c>
      <c r="H211" s="1"/>
      <c r="I211" s="1">
        <v>0.01</v>
      </c>
      <c r="J211" s="1" t="s">
        <v>4</v>
      </c>
      <c r="K211" s="14">
        <v>11.5</v>
      </c>
      <c r="L211" s="1" t="s">
        <v>5</v>
      </c>
      <c r="M211" s="1" t="s">
        <v>6</v>
      </c>
      <c r="N211" s="6" t="s">
        <v>630</v>
      </c>
      <c r="O211" s="1" t="str" cm="1">
        <f t="array" ref="O211">_xlfn.IFS(K211&lt;RT補正用_IS!$C$3,"-",
AND(K211&gt;RT補正用_IS!$C$3,K211&lt;RT補正用_IS!$C$5),RT補正用_IS!$A$3,
AND(K211&gt;RT補正用_IS!$C$5,K211&lt;RT補正用_IS!$C$6),RT補正用_IS!$A$5,
AND(K211&gt;RT補正用_IS!$C$6,K211&lt;RT補正用_IS!$C$7),RT補正用_IS!$A$6,
AND(K211&gt;RT補正用_IS!$C$7,K211&lt;RT補正用_IS!$C$8),RT補正用_IS!$A$7,
AND(K211&gt;RT補正用_IS!$C$8,K211&lt;RT補正用_IS!$C$9),RT補正用_IS!$A$8,
AND(K211&gt;RT補正用_IS!$C$9,K211&lt;RT補正用_IS!$C$10),RT補正用_IS!$A$9,
AND(K211&gt;RT補正用_IS!$C$10,K211&lt;RT補正用_IS!$C$11),RT補正用_IS!$A$10,
K211&gt;RT補正用_IS!$C$11,RT補正用_IS!$A$11)</f>
        <v>Methamidophos-d6</v>
      </c>
      <c r="P211" s="1" t="str" cm="1">
        <f t="array" ref="P211">_xlfn.IFS(O211="-",RT補正用_IS!$A$3, O211=RT補正用_IS!$A$3,RT補正用_IS!$A$5,O211=RT補正用_IS!$A$5,RT補正用_IS!$A$6,O211=RT補正用_IS!$A$6,RT補正用_IS!$A$7,O211=RT補正用_IS!$A$7,RT補正用_IS!$A$8,O211=RT補正用_IS!$A$8,RT補正用_IS!$A$9,O211=RT補正用_IS!$A$9,RT補正用_IS!$A$10,O211=RT補正用_IS!$A$10,RT補正用_IS!$A$11,O211=RT補正用_IS!$A$11,"-")</f>
        <v>Methomyl-d3</v>
      </c>
      <c r="Q211" s="18" cm="1">
        <f t="array" ref="Q211">_xlfn.IFS(AND(O211&lt;&gt;"-",P211&lt;&gt;"-"),K211*AVERAGE(VLOOKUP(O211,テーブル3[],5,FALSE),VLOOKUP(P211,テーブル3[],5,FALSE)),AND(O211="-",P211&lt;&gt;"-"),K211*VLOOKUP(P211,テーブル3[],5,FALSE),AND(O211&lt;&gt;"-",P211="-"),K211*VLOOKUP(O211,テーブル3[],5,FALSE),AND(O211="-",P211="-"),VLOOKUP(C211,テーブル3[],4,FALSE))</f>
        <v>12.473131199509151</v>
      </c>
      <c r="R211" s="1"/>
    </row>
    <row r="212" spans="1:18" x14ac:dyDescent="0.2">
      <c r="A212" s="1">
        <v>81</v>
      </c>
      <c r="B212" s="1" t="b">
        <v>0</v>
      </c>
      <c r="C212" s="1" t="s">
        <v>152</v>
      </c>
      <c r="D212" s="1" t="s">
        <v>155</v>
      </c>
      <c r="E212" s="1" t="s">
        <v>154</v>
      </c>
      <c r="F212" s="1" t="s">
        <v>3</v>
      </c>
      <c r="G212" s="1">
        <v>271.09563000000003</v>
      </c>
      <c r="H212" s="1">
        <v>126.01049999999999</v>
      </c>
      <c r="I212" s="1">
        <v>0.01</v>
      </c>
      <c r="J212" s="1" t="s">
        <v>4</v>
      </c>
      <c r="K212" s="14">
        <v>11.5</v>
      </c>
      <c r="L212" s="1" t="s">
        <v>5</v>
      </c>
      <c r="M212" s="1" t="s">
        <v>62</v>
      </c>
      <c r="N212" s="6" t="s">
        <v>630</v>
      </c>
      <c r="O212" s="1" t="str" cm="1">
        <f t="array" ref="O212">_xlfn.IFS(K212&lt;RT補正用_IS!$C$3,"-",
AND(K212&gt;RT補正用_IS!$C$3,K212&lt;RT補正用_IS!$C$5),RT補正用_IS!$A$3,
AND(K212&gt;RT補正用_IS!$C$5,K212&lt;RT補正用_IS!$C$6),RT補正用_IS!$A$5,
AND(K212&gt;RT補正用_IS!$C$6,K212&lt;RT補正用_IS!$C$7),RT補正用_IS!$A$6,
AND(K212&gt;RT補正用_IS!$C$7,K212&lt;RT補正用_IS!$C$8),RT補正用_IS!$A$7,
AND(K212&gt;RT補正用_IS!$C$8,K212&lt;RT補正用_IS!$C$9),RT補正用_IS!$A$8,
AND(K212&gt;RT補正用_IS!$C$9,K212&lt;RT補正用_IS!$C$10),RT補正用_IS!$A$9,
AND(K212&gt;RT補正用_IS!$C$10,K212&lt;RT補正用_IS!$C$11),RT補正用_IS!$A$10,
K212&gt;RT補正用_IS!$C$11,RT補正用_IS!$A$11)</f>
        <v>Methamidophos-d6</v>
      </c>
      <c r="P212" s="1" t="str" cm="1">
        <f t="array" ref="P212">_xlfn.IFS(O212="-",RT補正用_IS!$A$3, O212=RT補正用_IS!$A$3,RT補正用_IS!$A$5,O212=RT補正用_IS!$A$5,RT補正用_IS!$A$6,O212=RT補正用_IS!$A$6,RT補正用_IS!$A$7,O212=RT補正用_IS!$A$7,RT補正用_IS!$A$8,O212=RT補正用_IS!$A$8,RT補正用_IS!$A$9,O212=RT補正用_IS!$A$9,RT補正用_IS!$A$10,O212=RT補正用_IS!$A$10,RT補正用_IS!$A$11,O212=RT補正用_IS!$A$11,"-")</f>
        <v>Methomyl-d3</v>
      </c>
      <c r="Q212" s="18" cm="1">
        <f t="array" ref="Q212">_xlfn.IFS(AND(O212&lt;&gt;"-",P212&lt;&gt;"-"),K212*AVERAGE(VLOOKUP(O212,テーブル3[],5,FALSE),VLOOKUP(P212,テーブル3[],5,FALSE)),AND(O212="-",P212&lt;&gt;"-"),K212*VLOOKUP(P212,テーブル3[],5,FALSE),AND(O212&lt;&gt;"-",P212="-"),K212*VLOOKUP(O212,テーブル3[],5,FALSE),AND(O212="-",P212="-"),VLOOKUP(C212,テーブル3[],4,FALSE))</f>
        <v>12.473131199509151</v>
      </c>
      <c r="R212" s="1"/>
    </row>
    <row r="213" spans="1:18" x14ac:dyDescent="0.2">
      <c r="A213" s="1">
        <v>82</v>
      </c>
      <c r="B213" s="1" t="b">
        <v>0</v>
      </c>
      <c r="C213" s="1" t="s">
        <v>152</v>
      </c>
      <c r="D213" s="1" t="s">
        <v>156</v>
      </c>
      <c r="E213" s="1" t="s">
        <v>154</v>
      </c>
      <c r="F213" s="1" t="s">
        <v>3</v>
      </c>
      <c r="G213" s="1">
        <v>271.09563000000003</v>
      </c>
      <c r="H213" s="1">
        <v>237.09014999999999</v>
      </c>
      <c r="I213" s="1">
        <v>0.01</v>
      </c>
      <c r="J213" s="1" t="s">
        <v>4</v>
      </c>
      <c r="K213" s="14">
        <v>11.5</v>
      </c>
      <c r="L213" s="1" t="s">
        <v>5</v>
      </c>
      <c r="M213" s="1" t="s">
        <v>62</v>
      </c>
      <c r="N213" s="6" t="s">
        <v>630</v>
      </c>
      <c r="O213" s="1" t="str" cm="1">
        <f t="array" ref="O213">_xlfn.IFS(K213&lt;RT補正用_IS!$C$3,"-",
AND(K213&gt;RT補正用_IS!$C$3,K213&lt;RT補正用_IS!$C$5),RT補正用_IS!$A$3,
AND(K213&gt;RT補正用_IS!$C$5,K213&lt;RT補正用_IS!$C$6),RT補正用_IS!$A$5,
AND(K213&gt;RT補正用_IS!$C$6,K213&lt;RT補正用_IS!$C$7),RT補正用_IS!$A$6,
AND(K213&gt;RT補正用_IS!$C$7,K213&lt;RT補正用_IS!$C$8),RT補正用_IS!$A$7,
AND(K213&gt;RT補正用_IS!$C$8,K213&lt;RT補正用_IS!$C$9),RT補正用_IS!$A$8,
AND(K213&gt;RT補正用_IS!$C$9,K213&lt;RT補正用_IS!$C$10),RT補正用_IS!$A$9,
AND(K213&gt;RT補正用_IS!$C$10,K213&lt;RT補正用_IS!$C$11),RT補正用_IS!$A$10,
K213&gt;RT補正用_IS!$C$11,RT補正用_IS!$A$11)</f>
        <v>Methamidophos-d6</v>
      </c>
      <c r="P213" s="1" t="str" cm="1">
        <f t="array" ref="P213">_xlfn.IFS(O213="-",RT補正用_IS!$A$3, O213=RT補正用_IS!$A$3,RT補正用_IS!$A$5,O213=RT補正用_IS!$A$5,RT補正用_IS!$A$6,O213=RT補正用_IS!$A$6,RT補正用_IS!$A$7,O213=RT補正用_IS!$A$7,RT補正用_IS!$A$8,O213=RT補正用_IS!$A$8,RT補正用_IS!$A$9,O213=RT補正用_IS!$A$9,RT補正用_IS!$A$10,O213=RT補正用_IS!$A$10,RT補正用_IS!$A$11,O213=RT補正用_IS!$A$11,"-")</f>
        <v>Methomyl-d3</v>
      </c>
      <c r="Q213" s="18" cm="1">
        <f t="array" ref="Q213">_xlfn.IFS(AND(O213&lt;&gt;"-",P213&lt;&gt;"-"),K213*AVERAGE(VLOOKUP(O213,テーブル3[],5,FALSE),VLOOKUP(P213,テーブル3[],5,FALSE)),AND(O213="-",P213&lt;&gt;"-"),K213*VLOOKUP(P213,テーブル3[],5,FALSE),AND(O213&lt;&gt;"-",P213="-"),K213*VLOOKUP(O213,テーブル3[],5,FALSE),AND(O213="-",P213="-"),VLOOKUP(C213,テーブル3[],4,FALSE))</f>
        <v>12.473131199509151</v>
      </c>
      <c r="R213" s="1"/>
    </row>
    <row r="214" spans="1:18" x14ac:dyDescent="0.2">
      <c r="A214" s="1">
        <v>196</v>
      </c>
      <c r="B214" s="1" t="b">
        <v>0</v>
      </c>
      <c r="C214" s="1" t="s">
        <v>349</v>
      </c>
      <c r="D214" s="1" t="s">
        <v>350</v>
      </c>
      <c r="E214" s="1" t="s">
        <v>351</v>
      </c>
      <c r="F214" s="1" t="s">
        <v>3</v>
      </c>
      <c r="G214" s="1">
        <v>275.03575999999998</v>
      </c>
      <c r="H214" s="1"/>
      <c r="I214" s="1">
        <v>0.01</v>
      </c>
      <c r="J214" s="1" t="s">
        <v>4</v>
      </c>
      <c r="K214" s="14">
        <v>31.2</v>
      </c>
      <c r="L214" s="1" t="s">
        <v>25</v>
      </c>
      <c r="M214" s="1" t="s">
        <v>6</v>
      </c>
      <c r="N214" s="6" t="s">
        <v>630</v>
      </c>
      <c r="O214" s="1" t="str" cm="1">
        <f t="array" ref="O214">_xlfn.IFS(K214&lt;RT補正用_IS!$C$3,"-",
AND(K214&gt;RT補正用_IS!$C$3,K214&lt;RT補正用_IS!$C$5),RT補正用_IS!$A$3,
AND(K214&gt;RT補正用_IS!$C$5,K214&lt;RT補正用_IS!$C$6),RT補正用_IS!$A$5,
AND(K214&gt;RT補正用_IS!$C$6,K214&lt;RT補正用_IS!$C$7),RT補正用_IS!$A$6,
AND(K214&gt;RT補正用_IS!$C$7,K214&lt;RT補正用_IS!$C$8),RT補正用_IS!$A$7,
AND(K214&gt;RT補正用_IS!$C$8,K214&lt;RT補正用_IS!$C$9),RT補正用_IS!$A$8,
AND(K214&gt;RT補正用_IS!$C$9,K214&lt;RT補正用_IS!$C$10),RT補正用_IS!$A$9,
AND(K214&gt;RT補正用_IS!$C$10,K214&lt;RT補正用_IS!$C$11),RT補正用_IS!$A$10,
K214&gt;RT補正用_IS!$C$11,RT補正用_IS!$A$11)</f>
        <v>Imazail-d5</v>
      </c>
      <c r="P214" s="1" t="str" cm="1">
        <f t="array" ref="P214">_xlfn.IFS(O214="-",RT補正用_IS!$A$3, O214=RT補正用_IS!$A$3,RT補正用_IS!$A$5,O214=RT補正用_IS!$A$5,RT補正用_IS!$A$6,O214=RT補正用_IS!$A$6,RT補正用_IS!$A$7,O214=RT補正用_IS!$A$7,RT補正用_IS!$A$8,O214=RT補正用_IS!$A$8,RT補正用_IS!$A$9,O214=RT補正用_IS!$A$9,RT補正用_IS!$A$10,O214=RT補正用_IS!$A$10,RT補正用_IS!$A$11,O214=RT補正用_IS!$A$11,"-")</f>
        <v>Etofenprox-d5</v>
      </c>
      <c r="Q214" s="18" cm="1">
        <f t="array" ref="Q214">_xlfn.IFS(AND(O214&lt;&gt;"-",P214&lt;&gt;"-"),K214*AVERAGE(VLOOKUP(O214,テーブル3[],5,FALSE),VLOOKUP(P214,テーブル3[],5,FALSE)),AND(O214="-",P214&lt;&gt;"-"),K214*VLOOKUP(P214,テーブル3[],5,FALSE),AND(O214&lt;&gt;"-",P214="-"),K214*VLOOKUP(O214,テーブル3[],5,FALSE),AND(O214="-",P214="-"),VLOOKUP(C214,テーブル3[],4,FALSE))</f>
        <v>31.679015161429025</v>
      </c>
      <c r="R214" s="1"/>
    </row>
    <row r="215" spans="1:18" x14ac:dyDescent="0.2">
      <c r="A215" s="1">
        <v>197</v>
      </c>
      <c r="B215" s="1" t="b">
        <v>0</v>
      </c>
      <c r="C215" s="1" t="s">
        <v>349</v>
      </c>
      <c r="D215" s="1" t="s">
        <v>352</v>
      </c>
      <c r="E215" s="1" t="s">
        <v>351</v>
      </c>
      <c r="F215" s="1" t="s">
        <v>3</v>
      </c>
      <c r="G215" s="1">
        <v>275.03575999999998</v>
      </c>
      <c r="H215" s="1">
        <v>89.04195</v>
      </c>
      <c r="I215" s="1">
        <v>0.01</v>
      </c>
      <c r="J215" s="1" t="s">
        <v>4</v>
      </c>
      <c r="K215" s="14">
        <v>31.2</v>
      </c>
      <c r="L215" s="1" t="s">
        <v>25</v>
      </c>
      <c r="M215" s="1" t="s">
        <v>62</v>
      </c>
      <c r="N215" s="6" t="s">
        <v>630</v>
      </c>
      <c r="O215" s="1" t="str" cm="1">
        <f t="array" ref="O215">_xlfn.IFS(K215&lt;RT補正用_IS!$C$3,"-",
AND(K215&gt;RT補正用_IS!$C$3,K215&lt;RT補正用_IS!$C$5),RT補正用_IS!$A$3,
AND(K215&gt;RT補正用_IS!$C$5,K215&lt;RT補正用_IS!$C$6),RT補正用_IS!$A$5,
AND(K215&gt;RT補正用_IS!$C$6,K215&lt;RT補正用_IS!$C$7),RT補正用_IS!$A$6,
AND(K215&gt;RT補正用_IS!$C$7,K215&lt;RT補正用_IS!$C$8),RT補正用_IS!$A$7,
AND(K215&gt;RT補正用_IS!$C$8,K215&lt;RT補正用_IS!$C$9),RT補正用_IS!$A$8,
AND(K215&gt;RT補正用_IS!$C$9,K215&lt;RT補正用_IS!$C$10),RT補正用_IS!$A$9,
AND(K215&gt;RT補正用_IS!$C$10,K215&lt;RT補正用_IS!$C$11),RT補正用_IS!$A$10,
K215&gt;RT補正用_IS!$C$11,RT補正用_IS!$A$11)</f>
        <v>Imazail-d5</v>
      </c>
      <c r="P215" s="1" t="str" cm="1">
        <f t="array" ref="P215">_xlfn.IFS(O215="-",RT補正用_IS!$A$3, O215=RT補正用_IS!$A$3,RT補正用_IS!$A$5,O215=RT補正用_IS!$A$5,RT補正用_IS!$A$6,O215=RT補正用_IS!$A$6,RT補正用_IS!$A$7,O215=RT補正用_IS!$A$7,RT補正用_IS!$A$8,O215=RT補正用_IS!$A$8,RT補正用_IS!$A$9,O215=RT補正用_IS!$A$9,RT補正用_IS!$A$10,O215=RT補正用_IS!$A$10,RT補正用_IS!$A$11,O215=RT補正用_IS!$A$11,"-")</f>
        <v>Etofenprox-d5</v>
      </c>
      <c r="Q215" s="18" cm="1">
        <f t="array" ref="Q215">_xlfn.IFS(AND(O215&lt;&gt;"-",P215&lt;&gt;"-"),K215*AVERAGE(VLOOKUP(O215,テーブル3[],5,FALSE),VLOOKUP(P215,テーブル3[],5,FALSE)),AND(O215="-",P215&lt;&gt;"-"),K215*VLOOKUP(P215,テーブル3[],5,FALSE),AND(O215&lt;&gt;"-",P215="-"),K215*VLOOKUP(O215,テーブル3[],5,FALSE),AND(O215="-",P215="-"),VLOOKUP(C215,テーブル3[],4,FALSE))</f>
        <v>31.679015161429025</v>
      </c>
      <c r="R215" s="1"/>
    </row>
    <row r="216" spans="1:18" x14ac:dyDescent="0.2">
      <c r="A216" s="1">
        <v>198</v>
      </c>
      <c r="B216" s="1" t="b">
        <v>0</v>
      </c>
      <c r="C216" s="1" t="s">
        <v>349</v>
      </c>
      <c r="D216" s="1" t="s">
        <v>353</v>
      </c>
      <c r="E216" s="1" t="s">
        <v>351</v>
      </c>
      <c r="F216" s="1" t="s">
        <v>3</v>
      </c>
      <c r="G216" s="1">
        <v>275.03575999999998</v>
      </c>
      <c r="H216" s="1">
        <v>61.010649999999998</v>
      </c>
      <c r="I216" s="1">
        <v>0.01</v>
      </c>
      <c r="J216" s="1" t="s">
        <v>4</v>
      </c>
      <c r="K216" s="14">
        <v>31.2</v>
      </c>
      <c r="L216" s="1" t="s">
        <v>25</v>
      </c>
      <c r="M216" s="1" t="s">
        <v>62</v>
      </c>
      <c r="N216" s="6" t="s">
        <v>630</v>
      </c>
      <c r="O216" s="1" t="str" cm="1">
        <f t="array" ref="O216">_xlfn.IFS(K216&lt;RT補正用_IS!$C$3,"-",
AND(K216&gt;RT補正用_IS!$C$3,K216&lt;RT補正用_IS!$C$5),RT補正用_IS!$A$3,
AND(K216&gt;RT補正用_IS!$C$5,K216&lt;RT補正用_IS!$C$6),RT補正用_IS!$A$5,
AND(K216&gt;RT補正用_IS!$C$6,K216&lt;RT補正用_IS!$C$7),RT補正用_IS!$A$6,
AND(K216&gt;RT補正用_IS!$C$7,K216&lt;RT補正用_IS!$C$8),RT補正用_IS!$A$7,
AND(K216&gt;RT補正用_IS!$C$8,K216&lt;RT補正用_IS!$C$9),RT補正用_IS!$A$8,
AND(K216&gt;RT補正用_IS!$C$9,K216&lt;RT補正用_IS!$C$10),RT補正用_IS!$A$9,
AND(K216&gt;RT補正用_IS!$C$10,K216&lt;RT補正用_IS!$C$11),RT補正用_IS!$A$10,
K216&gt;RT補正用_IS!$C$11,RT補正用_IS!$A$11)</f>
        <v>Imazail-d5</v>
      </c>
      <c r="P216" s="1" t="str" cm="1">
        <f t="array" ref="P216">_xlfn.IFS(O216="-",RT補正用_IS!$A$3, O216=RT補正用_IS!$A$3,RT補正用_IS!$A$5,O216=RT補正用_IS!$A$5,RT補正用_IS!$A$6,O216=RT補正用_IS!$A$6,RT補正用_IS!$A$7,O216=RT補正用_IS!$A$7,RT補正用_IS!$A$8,O216=RT補正用_IS!$A$8,RT補正用_IS!$A$9,O216=RT補正用_IS!$A$9,RT補正用_IS!$A$10,O216=RT補正用_IS!$A$10,RT補正用_IS!$A$11,O216=RT補正用_IS!$A$11,"-")</f>
        <v>Etofenprox-d5</v>
      </c>
      <c r="Q216" s="18" cm="1">
        <f t="array" ref="Q216">_xlfn.IFS(AND(O216&lt;&gt;"-",P216&lt;&gt;"-"),K216*AVERAGE(VLOOKUP(O216,テーブル3[],5,FALSE),VLOOKUP(P216,テーブル3[],5,FALSE)),AND(O216="-",P216&lt;&gt;"-"),K216*VLOOKUP(P216,テーブル3[],5,FALSE),AND(O216&lt;&gt;"-",P216="-"),K216*VLOOKUP(O216,テーブル3[],5,FALSE),AND(O216="-",P216="-"),VLOOKUP(C216,テーブル3[],4,FALSE))</f>
        <v>31.679015161429025</v>
      </c>
      <c r="R216" s="1"/>
    </row>
    <row r="217" spans="1:18" x14ac:dyDescent="0.2">
      <c r="A217" s="1">
        <v>193</v>
      </c>
      <c r="B217" s="1" t="b">
        <v>0</v>
      </c>
      <c r="C217" s="1" t="s">
        <v>345</v>
      </c>
      <c r="D217" s="1" t="s">
        <v>346</v>
      </c>
      <c r="E217" s="1" t="s">
        <v>60</v>
      </c>
      <c r="F217" s="1" t="s">
        <v>3</v>
      </c>
      <c r="G217" s="1">
        <v>279.15908999999999</v>
      </c>
      <c r="H217" s="1"/>
      <c r="I217" s="1">
        <v>0.01</v>
      </c>
      <c r="J217" s="1" t="s">
        <v>4</v>
      </c>
      <c r="K217" s="14">
        <v>31.6</v>
      </c>
      <c r="L217" s="1" t="s">
        <v>25</v>
      </c>
      <c r="M217" s="1" t="s">
        <v>6</v>
      </c>
      <c r="N217" s="6" t="s">
        <v>630</v>
      </c>
      <c r="O217" s="1" t="str" cm="1">
        <f t="array" ref="O217">_xlfn.IFS(K217&lt;RT補正用_IS!$C$3,"-",
AND(K217&gt;RT補正用_IS!$C$3,K217&lt;RT補正用_IS!$C$5),RT補正用_IS!$A$3,
AND(K217&gt;RT補正用_IS!$C$5,K217&lt;RT補正用_IS!$C$6),RT補正用_IS!$A$5,
AND(K217&gt;RT補正用_IS!$C$6,K217&lt;RT補正用_IS!$C$7),RT補正用_IS!$A$6,
AND(K217&gt;RT補正用_IS!$C$7,K217&lt;RT補正用_IS!$C$8),RT補正用_IS!$A$7,
AND(K217&gt;RT補正用_IS!$C$8,K217&lt;RT補正用_IS!$C$9),RT補正用_IS!$A$8,
AND(K217&gt;RT補正用_IS!$C$9,K217&lt;RT補正用_IS!$C$10),RT補正用_IS!$A$9,
AND(K217&gt;RT補正用_IS!$C$10,K217&lt;RT補正用_IS!$C$11),RT補正用_IS!$A$10,
K217&gt;RT補正用_IS!$C$11,RT補正用_IS!$A$11)</f>
        <v>Imazail-d5</v>
      </c>
      <c r="P217" s="1" t="str" cm="1">
        <f t="array" ref="P217">_xlfn.IFS(O217="-",RT補正用_IS!$A$3, O217=RT補正用_IS!$A$3,RT補正用_IS!$A$5,O217=RT補正用_IS!$A$5,RT補正用_IS!$A$6,O217=RT補正用_IS!$A$6,RT補正用_IS!$A$7,O217=RT補正用_IS!$A$7,RT補正用_IS!$A$8,O217=RT補正用_IS!$A$8,RT補正用_IS!$A$9,O217=RT補正用_IS!$A$9,RT補正用_IS!$A$10,O217=RT補正用_IS!$A$10,RT補正用_IS!$A$11,O217=RT補正用_IS!$A$11,"-")</f>
        <v>Etofenprox-d5</v>
      </c>
      <c r="Q217" s="18" cm="1">
        <f t="array" ref="Q217">_xlfn.IFS(AND(O217&lt;&gt;"-",P217&lt;&gt;"-"),K217*AVERAGE(VLOOKUP(O217,テーブル3[],5,FALSE),VLOOKUP(P217,テーブル3[],5,FALSE)),AND(O217="-",P217&lt;&gt;"-"),K217*VLOOKUP(P217,テーブル3[],5,FALSE),AND(O217&lt;&gt;"-",P217="-"),K217*VLOOKUP(O217,テーブル3[],5,FALSE),AND(O217="-",P217="-"),VLOOKUP(C217,テーブル3[],4,FALSE))</f>
        <v>32.085156381447348</v>
      </c>
      <c r="R217" s="1"/>
    </row>
    <row r="218" spans="1:18" x14ac:dyDescent="0.2">
      <c r="A218" s="1">
        <v>194</v>
      </c>
      <c r="B218" s="1" t="b">
        <v>0</v>
      </c>
      <c r="C218" s="1" t="s">
        <v>345</v>
      </c>
      <c r="D218" s="1" t="s">
        <v>347</v>
      </c>
      <c r="E218" s="1" t="s">
        <v>60</v>
      </c>
      <c r="F218" s="1" t="s">
        <v>3</v>
      </c>
      <c r="G218" s="1">
        <v>279.15908999999999</v>
      </c>
      <c r="H218" s="1">
        <v>149.02332000000001</v>
      </c>
      <c r="I218" s="1">
        <v>0.01</v>
      </c>
      <c r="J218" s="1" t="s">
        <v>4</v>
      </c>
      <c r="K218" s="14">
        <v>31.6</v>
      </c>
      <c r="L218" s="1" t="s">
        <v>25</v>
      </c>
      <c r="M218" s="1" t="s">
        <v>62</v>
      </c>
      <c r="N218" s="6" t="s">
        <v>630</v>
      </c>
      <c r="O218" s="1" t="str" cm="1">
        <f t="array" ref="O218">_xlfn.IFS(K218&lt;RT補正用_IS!$C$3,"-",
AND(K218&gt;RT補正用_IS!$C$3,K218&lt;RT補正用_IS!$C$5),RT補正用_IS!$A$3,
AND(K218&gt;RT補正用_IS!$C$5,K218&lt;RT補正用_IS!$C$6),RT補正用_IS!$A$5,
AND(K218&gt;RT補正用_IS!$C$6,K218&lt;RT補正用_IS!$C$7),RT補正用_IS!$A$6,
AND(K218&gt;RT補正用_IS!$C$7,K218&lt;RT補正用_IS!$C$8),RT補正用_IS!$A$7,
AND(K218&gt;RT補正用_IS!$C$8,K218&lt;RT補正用_IS!$C$9),RT補正用_IS!$A$8,
AND(K218&gt;RT補正用_IS!$C$9,K218&lt;RT補正用_IS!$C$10),RT補正用_IS!$A$9,
AND(K218&gt;RT補正用_IS!$C$10,K218&lt;RT補正用_IS!$C$11),RT補正用_IS!$A$10,
K218&gt;RT補正用_IS!$C$11,RT補正用_IS!$A$11)</f>
        <v>Imazail-d5</v>
      </c>
      <c r="P218" s="1" t="str" cm="1">
        <f t="array" ref="P218">_xlfn.IFS(O218="-",RT補正用_IS!$A$3, O218=RT補正用_IS!$A$3,RT補正用_IS!$A$5,O218=RT補正用_IS!$A$5,RT補正用_IS!$A$6,O218=RT補正用_IS!$A$6,RT補正用_IS!$A$7,O218=RT補正用_IS!$A$7,RT補正用_IS!$A$8,O218=RT補正用_IS!$A$8,RT補正用_IS!$A$9,O218=RT補正用_IS!$A$9,RT補正用_IS!$A$10,O218=RT補正用_IS!$A$10,RT補正用_IS!$A$11,O218=RT補正用_IS!$A$11,"-")</f>
        <v>Etofenprox-d5</v>
      </c>
      <c r="Q218" s="18" cm="1">
        <f t="array" ref="Q218">_xlfn.IFS(AND(O218&lt;&gt;"-",P218&lt;&gt;"-"),K218*AVERAGE(VLOOKUP(O218,テーブル3[],5,FALSE),VLOOKUP(P218,テーブル3[],5,FALSE)),AND(O218="-",P218&lt;&gt;"-"),K218*VLOOKUP(P218,テーブル3[],5,FALSE),AND(O218&lt;&gt;"-",P218="-"),K218*VLOOKUP(O218,テーブル3[],5,FALSE),AND(O218="-",P218="-"),VLOOKUP(C218,テーブル3[],4,FALSE))</f>
        <v>32.085156381447348</v>
      </c>
      <c r="R218" s="1"/>
    </row>
    <row r="219" spans="1:18" x14ac:dyDescent="0.2">
      <c r="A219" s="1">
        <v>195</v>
      </c>
      <c r="B219" s="1" t="b">
        <v>0</v>
      </c>
      <c r="C219" s="1" t="s">
        <v>345</v>
      </c>
      <c r="D219" s="1" t="s">
        <v>348</v>
      </c>
      <c r="E219" s="1" t="s">
        <v>60</v>
      </c>
      <c r="F219" s="1" t="s">
        <v>3</v>
      </c>
      <c r="G219" s="1">
        <v>279.15908999999999</v>
      </c>
      <c r="H219" s="1">
        <v>57.069879999999998</v>
      </c>
      <c r="I219" s="1">
        <v>0.01</v>
      </c>
      <c r="J219" s="1" t="s">
        <v>4</v>
      </c>
      <c r="K219" s="14">
        <v>31.6</v>
      </c>
      <c r="L219" s="1" t="s">
        <v>25</v>
      </c>
      <c r="M219" s="1" t="s">
        <v>62</v>
      </c>
      <c r="N219" s="6" t="s">
        <v>630</v>
      </c>
      <c r="O219" s="1" t="str" cm="1">
        <f t="array" ref="O219">_xlfn.IFS(K219&lt;RT補正用_IS!$C$3,"-",
AND(K219&gt;RT補正用_IS!$C$3,K219&lt;RT補正用_IS!$C$5),RT補正用_IS!$A$3,
AND(K219&gt;RT補正用_IS!$C$5,K219&lt;RT補正用_IS!$C$6),RT補正用_IS!$A$5,
AND(K219&gt;RT補正用_IS!$C$6,K219&lt;RT補正用_IS!$C$7),RT補正用_IS!$A$6,
AND(K219&gt;RT補正用_IS!$C$7,K219&lt;RT補正用_IS!$C$8),RT補正用_IS!$A$7,
AND(K219&gt;RT補正用_IS!$C$8,K219&lt;RT補正用_IS!$C$9),RT補正用_IS!$A$8,
AND(K219&gt;RT補正用_IS!$C$9,K219&lt;RT補正用_IS!$C$10),RT補正用_IS!$A$9,
AND(K219&gt;RT補正用_IS!$C$10,K219&lt;RT補正用_IS!$C$11),RT補正用_IS!$A$10,
K219&gt;RT補正用_IS!$C$11,RT補正用_IS!$A$11)</f>
        <v>Imazail-d5</v>
      </c>
      <c r="P219" s="1" t="str" cm="1">
        <f t="array" ref="P219">_xlfn.IFS(O219="-",RT補正用_IS!$A$3, O219=RT補正用_IS!$A$3,RT補正用_IS!$A$5,O219=RT補正用_IS!$A$5,RT補正用_IS!$A$6,O219=RT補正用_IS!$A$6,RT補正用_IS!$A$7,O219=RT補正用_IS!$A$7,RT補正用_IS!$A$8,O219=RT補正用_IS!$A$8,RT補正用_IS!$A$9,O219=RT補正用_IS!$A$9,RT補正用_IS!$A$10,O219=RT補正用_IS!$A$10,RT補正用_IS!$A$11,O219=RT補正用_IS!$A$11,"-")</f>
        <v>Etofenprox-d5</v>
      </c>
      <c r="Q219" s="18" cm="1">
        <f t="array" ref="Q219">_xlfn.IFS(AND(O219&lt;&gt;"-",P219&lt;&gt;"-"),K219*AVERAGE(VLOOKUP(O219,テーブル3[],5,FALSE),VLOOKUP(P219,テーブル3[],5,FALSE)),AND(O219="-",P219&lt;&gt;"-"),K219*VLOOKUP(P219,テーブル3[],5,FALSE),AND(O219&lt;&gt;"-",P219="-"),K219*VLOOKUP(O219,テーブル3[],5,FALSE),AND(O219="-",P219="-"),VLOOKUP(C219,テーブル3[],4,FALSE))</f>
        <v>32.085156381447348</v>
      </c>
      <c r="R219" s="1"/>
    </row>
    <row r="220" spans="1:18" x14ac:dyDescent="0.2">
      <c r="A220" s="1">
        <v>27</v>
      </c>
      <c r="B220" s="1" t="b">
        <v>0</v>
      </c>
      <c r="C220" s="1" t="s">
        <v>58</v>
      </c>
      <c r="D220" s="1" t="s">
        <v>59</v>
      </c>
      <c r="E220" s="1" t="s">
        <v>60</v>
      </c>
      <c r="F220" s="1" t="s">
        <v>3</v>
      </c>
      <c r="G220" s="1">
        <v>279.15908999999999</v>
      </c>
      <c r="H220" s="1"/>
      <c r="I220" s="1">
        <v>0.01</v>
      </c>
      <c r="J220" s="1" t="s">
        <v>4</v>
      </c>
      <c r="K220" s="14">
        <v>31.8</v>
      </c>
      <c r="L220" s="1" t="s">
        <v>25</v>
      </c>
      <c r="M220" s="1" t="s">
        <v>6</v>
      </c>
      <c r="N220" s="6" t="s">
        <v>630</v>
      </c>
      <c r="O220" s="1" t="str" cm="1">
        <f t="array" ref="O220">_xlfn.IFS(K220&lt;RT補正用_IS!$C$3,"-",
AND(K220&gt;RT補正用_IS!$C$3,K220&lt;RT補正用_IS!$C$5),RT補正用_IS!$A$3,
AND(K220&gt;RT補正用_IS!$C$5,K220&lt;RT補正用_IS!$C$6),RT補正用_IS!$A$5,
AND(K220&gt;RT補正用_IS!$C$6,K220&lt;RT補正用_IS!$C$7),RT補正用_IS!$A$6,
AND(K220&gt;RT補正用_IS!$C$7,K220&lt;RT補正用_IS!$C$8),RT補正用_IS!$A$7,
AND(K220&gt;RT補正用_IS!$C$8,K220&lt;RT補正用_IS!$C$9),RT補正用_IS!$A$8,
AND(K220&gt;RT補正用_IS!$C$9,K220&lt;RT補正用_IS!$C$10),RT補正用_IS!$A$9,
AND(K220&gt;RT補正用_IS!$C$10,K220&lt;RT補正用_IS!$C$11),RT補正用_IS!$A$10,
K220&gt;RT補正用_IS!$C$11,RT補正用_IS!$A$11)</f>
        <v>Imazail-d5</v>
      </c>
      <c r="P220" s="1" t="str" cm="1">
        <f t="array" ref="P220">_xlfn.IFS(O220="-",RT補正用_IS!$A$3, O220=RT補正用_IS!$A$3,RT補正用_IS!$A$5,O220=RT補正用_IS!$A$5,RT補正用_IS!$A$6,O220=RT補正用_IS!$A$6,RT補正用_IS!$A$7,O220=RT補正用_IS!$A$7,RT補正用_IS!$A$8,O220=RT補正用_IS!$A$8,RT補正用_IS!$A$9,O220=RT補正用_IS!$A$9,RT補正用_IS!$A$10,O220=RT補正用_IS!$A$10,RT補正用_IS!$A$11,O220=RT補正用_IS!$A$11,"-")</f>
        <v>Etofenprox-d5</v>
      </c>
      <c r="Q220" s="18" cm="1">
        <f t="array" ref="Q220">_xlfn.IFS(AND(O220&lt;&gt;"-",P220&lt;&gt;"-"),K220*AVERAGE(VLOOKUP(O220,テーブル3[],5,FALSE),VLOOKUP(P220,テーブル3[],5,FALSE)),AND(O220="-",P220&lt;&gt;"-"),K220*VLOOKUP(P220,テーブル3[],5,FALSE),AND(O220&lt;&gt;"-",P220="-"),K220*VLOOKUP(O220,テーブル3[],5,FALSE),AND(O220="-",P220="-"),VLOOKUP(C220,テーブル3[],4,FALSE))</f>
        <v>32.288226991456511</v>
      </c>
      <c r="R220" s="1"/>
    </row>
    <row r="221" spans="1:18" x14ac:dyDescent="0.2">
      <c r="A221" s="1">
        <v>28</v>
      </c>
      <c r="B221" s="1" t="b">
        <v>0</v>
      </c>
      <c r="C221" s="1" t="s">
        <v>58</v>
      </c>
      <c r="D221" s="1" t="s">
        <v>61</v>
      </c>
      <c r="E221" s="1" t="s">
        <v>60</v>
      </c>
      <c r="F221" s="1" t="s">
        <v>3</v>
      </c>
      <c r="G221" s="1">
        <v>279.15908999999999</v>
      </c>
      <c r="H221" s="1">
        <v>149.02332000000001</v>
      </c>
      <c r="I221" s="1">
        <v>0.01</v>
      </c>
      <c r="J221" s="1" t="s">
        <v>4</v>
      </c>
      <c r="K221" s="14">
        <v>31.8</v>
      </c>
      <c r="L221" s="1" t="s">
        <v>25</v>
      </c>
      <c r="M221" s="1" t="s">
        <v>62</v>
      </c>
      <c r="N221" s="6" t="s">
        <v>630</v>
      </c>
      <c r="O221" s="1" t="str" cm="1">
        <f t="array" ref="O221">_xlfn.IFS(K221&lt;RT補正用_IS!$C$3,"-",
AND(K221&gt;RT補正用_IS!$C$3,K221&lt;RT補正用_IS!$C$5),RT補正用_IS!$A$3,
AND(K221&gt;RT補正用_IS!$C$5,K221&lt;RT補正用_IS!$C$6),RT補正用_IS!$A$5,
AND(K221&gt;RT補正用_IS!$C$6,K221&lt;RT補正用_IS!$C$7),RT補正用_IS!$A$6,
AND(K221&gt;RT補正用_IS!$C$7,K221&lt;RT補正用_IS!$C$8),RT補正用_IS!$A$7,
AND(K221&gt;RT補正用_IS!$C$8,K221&lt;RT補正用_IS!$C$9),RT補正用_IS!$A$8,
AND(K221&gt;RT補正用_IS!$C$9,K221&lt;RT補正用_IS!$C$10),RT補正用_IS!$A$9,
AND(K221&gt;RT補正用_IS!$C$10,K221&lt;RT補正用_IS!$C$11),RT補正用_IS!$A$10,
K221&gt;RT補正用_IS!$C$11,RT補正用_IS!$A$11)</f>
        <v>Imazail-d5</v>
      </c>
      <c r="P221" s="1" t="str" cm="1">
        <f t="array" ref="P221">_xlfn.IFS(O221="-",RT補正用_IS!$A$3, O221=RT補正用_IS!$A$3,RT補正用_IS!$A$5,O221=RT補正用_IS!$A$5,RT補正用_IS!$A$6,O221=RT補正用_IS!$A$6,RT補正用_IS!$A$7,O221=RT補正用_IS!$A$7,RT補正用_IS!$A$8,O221=RT補正用_IS!$A$8,RT補正用_IS!$A$9,O221=RT補正用_IS!$A$9,RT補正用_IS!$A$10,O221=RT補正用_IS!$A$10,RT補正用_IS!$A$11,O221=RT補正用_IS!$A$11,"-")</f>
        <v>Etofenprox-d5</v>
      </c>
      <c r="Q221" s="18" cm="1">
        <f t="array" ref="Q221">_xlfn.IFS(AND(O221&lt;&gt;"-",P221&lt;&gt;"-"),K221*AVERAGE(VLOOKUP(O221,テーブル3[],5,FALSE),VLOOKUP(P221,テーブル3[],5,FALSE)),AND(O221="-",P221&lt;&gt;"-"),K221*VLOOKUP(P221,テーブル3[],5,FALSE),AND(O221&lt;&gt;"-",P221="-"),K221*VLOOKUP(O221,テーブル3[],5,FALSE),AND(O221="-",P221="-"),VLOOKUP(C221,テーブル3[],4,FALSE))</f>
        <v>32.288226991456511</v>
      </c>
      <c r="R221" s="1"/>
    </row>
    <row r="222" spans="1:18" x14ac:dyDescent="0.2">
      <c r="A222" s="1">
        <v>29</v>
      </c>
      <c r="B222" s="1" t="b">
        <v>0</v>
      </c>
      <c r="C222" s="1" t="s">
        <v>58</v>
      </c>
      <c r="D222" s="1" t="s">
        <v>63</v>
      </c>
      <c r="E222" s="1" t="s">
        <v>60</v>
      </c>
      <c r="F222" s="1" t="s">
        <v>3</v>
      </c>
      <c r="G222" s="1">
        <v>279.15908999999999</v>
      </c>
      <c r="H222" s="1">
        <v>121.02840999999999</v>
      </c>
      <c r="I222" s="1">
        <v>0.01</v>
      </c>
      <c r="J222" s="1" t="s">
        <v>4</v>
      </c>
      <c r="K222" s="14">
        <v>31.8</v>
      </c>
      <c r="L222" s="1" t="s">
        <v>25</v>
      </c>
      <c r="M222" s="1" t="s">
        <v>62</v>
      </c>
      <c r="N222" s="6" t="s">
        <v>630</v>
      </c>
      <c r="O222" s="1" t="str" cm="1">
        <f t="array" ref="O222">_xlfn.IFS(K222&lt;RT補正用_IS!$C$3,"-",
AND(K222&gt;RT補正用_IS!$C$3,K222&lt;RT補正用_IS!$C$5),RT補正用_IS!$A$3,
AND(K222&gt;RT補正用_IS!$C$5,K222&lt;RT補正用_IS!$C$6),RT補正用_IS!$A$5,
AND(K222&gt;RT補正用_IS!$C$6,K222&lt;RT補正用_IS!$C$7),RT補正用_IS!$A$6,
AND(K222&gt;RT補正用_IS!$C$7,K222&lt;RT補正用_IS!$C$8),RT補正用_IS!$A$7,
AND(K222&gt;RT補正用_IS!$C$8,K222&lt;RT補正用_IS!$C$9),RT補正用_IS!$A$8,
AND(K222&gt;RT補正用_IS!$C$9,K222&lt;RT補正用_IS!$C$10),RT補正用_IS!$A$9,
AND(K222&gt;RT補正用_IS!$C$10,K222&lt;RT補正用_IS!$C$11),RT補正用_IS!$A$10,
K222&gt;RT補正用_IS!$C$11,RT補正用_IS!$A$11)</f>
        <v>Imazail-d5</v>
      </c>
      <c r="P222" s="1" t="str" cm="1">
        <f t="array" ref="P222">_xlfn.IFS(O222="-",RT補正用_IS!$A$3, O222=RT補正用_IS!$A$3,RT補正用_IS!$A$5,O222=RT補正用_IS!$A$5,RT補正用_IS!$A$6,O222=RT補正用_IS!$A$6,RT補正用_IS!$A$7,O222=RT補正用_IS!$A$7,RT補正用_IS!$A$8,O222=RT補正用_IS!$A$8,RT補正用_IS!$A$9,O222=RT補正用_IS!$A$9,RT補正用_IS!$A$10,O222=RT補正用_IS!$A$10,RT補正用_IS!$A$11,O222=RT補正用_IS!$A$11,"-")</f>
        <v>Etofenprox-d5</v>
      </c>
      <c r="Q222" s="18" cm="1">
        <f t="array" ref="Q222">_xlfn.IFS(AND(O222&lt;&gt;"-",P222&lt;&gt;"-"),K222*AVERAGE(VLOOKUP(O222,テーブル3[],5,FALSE),VLOOKUP(P222,テーブル3[],5,FALSE)),AND(O222="-",P222&lt;&gt;"-"),K222*VLOOKUP(P222,テーブル3[],5,FALSE),AND(O222&lt;&gt;"-",P222="-"),K222*VLOOKUP(O222,テーブル3[],5,FALSE),AND(O222="-",P222="-"),VLOOKUP(C222,テーブル3[],4,FALSE))</f>
        <v>32.288226991456511</v>
      </c>
      <c r="R222" s="1"/>
    </row>
    <row r="223" spans="1:18" x14ac:dyDescent="0.2">
      <c r="A223" s="1">
        <v>86</v>
      </c>
      <c r="B223" s="1" t="b">
        <v>0</v>
      </c>
      <c r="C223" s="1" t="s">
        <v>162</v>
      </c>
      <c r="D223" s="1" t="s">
        <v>163</v>
      </c>
      <c r="E223" s="1" t="s">
        <v>164</v>
      </c>
      <c r="F223" s="1" t="s">
        <v>3</v>
      </c>
      <c r="G223" s="1">
        <v>282.14483000000001</v>
      </c>
      <c r="H223" s="1"/>
      <c r="I223" s="1">
        <v>0.01</v>
      </c>
      <c r="J223" s="1" t="s">
        <v>4</v>
      </c>
      <c r="K223" s="14">
        <v>33.5</v>
      </c>
      <c r="L223" s="1" t="s">
        <v>73</v>
      </c>
      <c r="M223" s="1" t="s">
        <v>6</v>
      </c>
      <c r="N223" s="6" t="s">
        <v>630</v>
      </c>
      <c r="O223" s="1" t="str" cm="1">
        <f t="array" ref="O223">_xlfn.IFS(K223&lt;RT補正用_IS!$C$3,"-",
AND(K223&gt;RT補正用_IS!$C$3,K223&lt;RT補正用_IS!$C$5),RT補正用_IS!$A$3,
AND(K223&gt;RT補正用_IS!$C$5,K223&lt;RT補正用_IS!$C$6),RT補正用_IS!$A$5,
AND(K223&gt;RT補正用_IS!$C$6,K223&lt;RT補正用_IS!$C$7),RT補正用_IS!$A$6,
AND(K223&gt;RT補正用_IS!$C$7,K223&lt;RT補正用_IS!$C$8),RT補正用_IS!$A$7,
AND(K223&gt;RT補正用_IS!$C$8,K223&lt;RT補正用_IS!$C$9),RT補正用_IS!$A$8,
AND(K223&gt;RT補正用_IS!$C$9,K223&lt;RT補正用_IS!$C$10),RT補正用_IS!$A$9,
AND(K223&gt;RT補正用_IS!$C$10,K223&lt;RT補正用_IS!$C$11),RT補正用_IS!$A$10,
K223&gt;RT補正用_IS!$C$11,RT補正用_IS!$A$11)</f>
        <v>Imazail-d5</v>
      </c>
      <c r="P223" s="1" t="str" cm="1">
        <f t="array" ref="P223">_xlfn.IFS(O223="-",RT補正用_IS!$A$3, O223=RT補正用_IS!$A$3,RT補正用_IS!$A$5,O223=RT補正用_IS!$A$5,RT補正用_IS!$A$6,O223=RT補正用_IS!$A$6,RT補正用_IS!$A$7,O223=RT補正用_IS!$A$7,RT補正用_IS!$A$8,O223=RT補正用_IS!$A$8,RT補正用_IS!$A$9,O223=RT補正用_IS!$A$9,RT補正用_IS!$A$10,O223=RT補正用_IS!$A$10,RT補正用_IS!$A$11,O223=RT補正用_IS!$A$11,"-")</f>
        <v>Etofenprox-d5</v>
      </c>
      <c r="Q223" s="18" cm="1">
        <f t="array" ref="Q223">_xlfn.IFS(AND(O223&lt;&gt;"-",P223&lt;&gt;"-"),K223*AVERAGE(VLOOKUP(O223,テーブル3[],5,FALSE),VLOOKUP(P223,テーブル3[],5,FALSE)),AND(O223="-",P223&lt;&gt;"-"),K223*VLOOKUP(P223,テーブル3[],5,FALSE),AND(O223&lt;&gt;"-",P223="-"),K223*VLOOKUP(O223,テーブル3[],5,FALSE),AND(O223="-",P223="-"),VLOOKUP(C223,テーブル3[],4,FALSE))</f>
        <v>34.014327176534373</v>
      </c>
      <c r="R223" s="1"/>
    </row>
    <row r="224" spans="1:18" x14ac:dyDescent="0.2">
      <c r="A224" s="1">
        <v>87</v>
      </c>
      <c r="B224" s="1" t="b">
        <v>0</v>
      </c>
      <c r="C224" s="1" t="s">
        <v>162</v>
      </c>
      <c r="D224" s="1" t="s">
        <v>165</v>
      </c>
      <c r="E224" s="1" t="s">
        <v>164</v>
      </c>
      <c r="F224" s="1" t="s">
        <v>3</v>
      </c>
      <c r="G224" s="1">
        <v>282.14483000000001</v>
      </c>
      <c r="H224" s="1">
        <v>194.05601999999999</v>
      </c>
      <c r="I224" s="1">
        <v>0.01</v>
      </c>
      <c r="J224" s="1" t="s">
        <v>4</v>
      </c>
      <c r="K224" s="14">
        <v>33.5</v>
      </c>
      <c r="L224" s="1" t="s">
        <v>73</v>
      </c>
      <c r="M224" s="1" t="s">
        <v>62</v>
      </c>
      <c r="N224" s="6" t="s">
        <v>630</v>
      </c>
      <c r="O224" s="1" t="str" cm="1">
        <f t="array" ref="O224">_xlfn.IFS(K224&lt;RT補正用_IS!$C$3,"-",
AND(K224&gt;RT補正用_IS!$C$3,K224&lt;RT補正用_IS!$C$5),RT補正用_IS!$A$3,
AND(K224&gt;RT補正用_IS!$C$5,K224&lt;RT補正用_IS!$C$6),RT補正用_IS!$A$5,
AND(K224&gt;RT補正用_IS!$C$6,K224&lt;RT補正用_IS!$C$7),RT補正用_IS!$A$6,
AND(K224&gt;RT補正用_IS!$C$7,K224&lt;RT補正用_IS!$C$8),RT補正用_IS!$A$7,
AND(K224&gt;RT補正用_IS!$C$8,K224&lt;RT補正用_IS!$C$9),RT補正用_IS!$A$8,
AND(K224&gt;RT補正用_IS!$C$9,K224&lt;RT補正用_IS!$C$10),RT補正用_IS!$A$9,
AND(K224&gt;RT補正用_IS!$C$10,K224&lt;RT補正用_IS!$C$11),RT補正用_IS!$A$10,
K224&gt;RT補正用_IS!$C$11,RT補正用_IS!$A$11)</f>
        <v>Imazail-d5</v>
      </c>
      <c r="P224" s="1" t="str" cm="1">
        <f t="array" ref="P224">_xlfn.IFS(O224="-",RT補正用_IS!$A$3, O224=RT補正用_IS!$A$3,RT補正用_IS!$A$5,O224=RT補正用_IS!$A$5,RT補正用_IS!$A$6,O224=RT補正用_IS!$A$6,RT補正用_IS!$A$7,O224=RT補正用_IS!$A$7,RT補正用_IS!$A$8,O224=RT補正用_IS!$A$8,RT補正用_IS!$A$9,O224=RT補正用_IS!$A$9,RT補正用_IS!$A$10,O224=RT補正用_IS!$A$10,RT補正用_IS!$A$11,O224=RT補正用_IS!$A$11,"-")</f>
        <v>Etofenprox-d5</v>
      </c>
      <c r="Q224" s="18" cm="1">
        <f t="array" ref="Q224">_xlfn.IFS(AND(O224&lt;&gt;"-",P224&lt;&gt;"-"),K224*AVERAGE(VLOOKUP(O224,テーブル3[],5,FALSE),VLOOKUP(P224,テーブル3[],5,FALSE)),AND(O224="-",P224&lt;&gt;"-"),K224*VLOOKUP(P224,テーブル3[],5,FALSE),AND(O224&lt;&gt;"-",P224="-"),K224*VLOOKUP(O224,テーブル3[],5,FALSE),AND(O224="-",P224="-"),VLOOKUP(C224,テーブル3[],4,FALSE))</f>
        <v>34.014327176534373</v>
      </c>
      <c r="R224" s="1"/>
    </row>
    <row r="225" spans="1:18" x14ac:dyDescent="0.2">
      <c r="A225" s="1">
        <v>88</v>
      </c>
      <c r="B225" s="1" t="b">
        <v>0</v>
      </c>
      <c r="C225" s="1" t="s">
        <v>162</v>
      </c>
      <c r="D225" s="1" t="s">
        <v>166</v>
      </c>
      <c r="E225" s="1" t="s">
        <v>164</v>
      </c>
      <c r="F225" s="1" t="s">
        <v>3</v>
      </c>
      <c r="G225" s="1">
        <v>282.14483000000001</v>
      </c>
      <c r="H225" s="1">
        <v>212.06657999999999</v>
      </c>
      <c r="I225" s="1">
        <v>0.01</v>
      </c>
      <c r="J225" s="1" t="s">
        <v>4</v>
      </c>
      <c r="K225" s="14">
        <v>33.5</v>
      </c>
      <c r="L225" s="1" t="s">
        <v>73</v>
      </c>
      <c r="M225" s="1" t="s">
        <v>62</v>
      </c>
      <c r="N225" s="6" t="s">
        <v>630</v>
      </c>
      <c r="O225" s="1" t="str" cm="1">
        <f t="array" ref="O225">_xlfn.IFS(K225&lt;RT補正用_IS!$C$3,"-",
AND(K225&gt;RT補正用_IS!$C$3,K225&lt;RT補正用_IS!$C$5),RT補正用_IS!$A$3,
AND(K225&gt;RT補正用_IS!$C$5,K225&lt;RT補正用_IS!$C$6),RT補正用_IS!$A$5,
AND(K225&gt;RT補正用_IS!$C$6,K225&lt;RT補正用_IS!$C$7),RT補正用_IS!$A$6,
AND(K225&gt;RT補正用_IS!$C$7,K225&lt;RT補正用_IS!$C$8),RT補正用_IS!$A$7,
AND(K225&gt;RT補正用_IS!$C$8,K225&lt;RT補正用_IS!$C$9),RT補正用_IS!$A$8,
AND(K225&gt;RT補正用_IS!$C$9,K225&lt;RT補正用_IS!$C$10),RT補正用_IS!$A$9,
AND(K225&gt;RT補正用_IS!$C$10,K225&lt;RT補正用_IS!$C$11),RT補正用_IS!$A$10,
K225&gt;RT補正用_IS!$C$11,RT補正用_IS!$A$11)</f>
        <v>Imazail-d5</v>
      </c>
      <c r="P225" s="1" t="str" cm="1">
        <f t="array" ref="P225">_xlfn.IFS(O225="-",RT補正用_IS!$A$3, O225=RT補正用_IS!$A$3,RT補正用_IS!$A$5,O225=RT補正用_IS!$A$5,RT補正用_IS!$A$6,O225=RT補正用_IS!$A$6,RT補正用_IS!$A$7,O225=RT補正用_IS!$A$7,RT補正用_IS!$A$8,O225=RT補正用_IS!$A$8,RT補正用_IS!$A$9,O225=RT補正用_IS!$A$9,RT補正用_IS!$A$10,O225=RT補正用_IS!$A$10,RT補正用_IS!$A$11,O225=RT補正用_IS!$A$11,"-")</f>
        <v>Etofenprox-d5</v>
      </c>
      <c r="Q225" s="18" cm="1">
        <f t="array" ref="Q225">_xlfn.IFS(AND(O225&lt;&gt;"-",P225&lt;&gt;"-"),K225*AVERAGE(VLOOKUP(O225,テーブル3[],5,FALSE),VLOOKUP(P225,テーブル3[],5,FALSE)),AND(O225="-",P225&lt;&gt;"-"),K225*VLOOKUP(P225,テーブル3[],5,FALSE),AND(O225&lt;&gt;"-",P225="-"),K225*VLOOKUP(O225,テーブル3[],5,FALSE),AND(O225="-",P225="-"),VLOOKUP(C225,テーブル3[],4,FALSE))</f>
        <v>34.014327176534373</v>
      </c>
      <c r="R225" s="1"/>
    </row>
    <row r="226" spans="1:18" x14ac:dyDescent="0.2">
      <c r="A226" s="1">
        <v>262</v>
      </c>
      <c r="B226" s="1" t="b">
        <v>0</v>
      </c>
      <c r="C226" s="1" t="s">
        <v>453</v>
      </c>
      <c r="D226" s="1" t="s">
        <v>454</v>
      </c>
      <c r="E226" s="1" t="s">
        <v>455</v>
      </c>
      <c r="F226" s="1" t="s">
        <v>3</v>
      </c>
      <c r="G226" s="1">
        <v>284.96116000000001</v>
      </c>
      <c r="H226" s="1"/>
      <c r="I226" s="1">
        <v>0.01</v>
      </c>
      <c r="J226" s="1" t="s">
        <v>4</v>
      </c>
      <c r="K226" s="14">
        <v>22.2</v>
      </c>
      <c r="L226" s="1" t="s">
        <v>54</v>
      </c>
      <c r="M226" s="1" t="s">
        <v>6</v>
      </c>
      <c r="N226" s="6" t="s">
        <v>630</v>
      </c>
      <c r="O226" s="1" t="str" cm="1">
        <f t="array" ref="O226">_xlfn.IFS(K226&lt;RT補正用_IS!$C$3,"-",
AND(K226&gt;RT補正用_IS!$C$3,K226&lt;RT補正用_IS!$C$5),RT補正用_IS!$A$3,
AND(K226&gt;RT補正用_IS!$C$5,K226&lt;RT補正用_IS!$C$6),RT補正用_IS!$A$5,
AND(K226&gt;RT補正用_IS!$C$6,K226&lt;RT補正用_IS!$C$7),RT補正用_IS!$A$6,
AND(K226&gt;RT補正用_IS!$C$7,K226&lt;RT補正用_IS!$C$8),RT補正用_IS!$A$7,
AND(K226&gt;RT補正用_IS!$C$8,K226&lt;RT補正用_IS!$C$9),RT補正用_IS!$A$8,
AND(K226&gt;RT補正用_IS!$C$9,K226&lt;RT補正用_IS!$C$10),RT補正用_IS!$A$9,
AND(K226&gt;RT補正用_IS!$C$10,K226&lt;RT補正用_IS!$C$11),RT補正用_IS!$A$10,
K226&gt;RT補正用_IS!$C$11,RT補正用_IS!$A$11)</f>
        <v>Carbendazim-d4</v>
      </c>
      <c r="P226" s="1" t="str" cm="1">
        <f t="array" ref="P226">_xlfn.IFS(O226="-",RT補正用_IS!$A$3, O226=RT補正用_IS!$A$3,RT補正用_IS!$A$5,O226=RT補正用_IS!$A$5,RT補正用_IS!$A$6,O226=RT補正用_IS!$A$6,RT補正用_IS!$A$7,O226=RT補正用_IS!$A$7,RT補正用_IS!$A$8,O226=RT補正用_IS!$A$8,RT補正用_IS!$A$9,O226=RT補正用_IS!$A$9,RT補正用_IS!$A$10,O226=RT補正用_IS!$A$10,RT補正用_IS!$A$11,O226=RT補正用_IS!$A$11,"-")</f>
        <v>Pirimicarb-d6</v>
      </c>
      <c r="Q226" s="18" cm="1">
        <f t="array" ref="Q226">_xlfn.IFS(AND(O226&lt;&gt;"-",P226&lt;&gt;"-"),K226*AVERAGE(VLOOKUP(O226,テーブル3[],5,FALSE),VLOOKUP(P226,テーブル3[],5,FALSE)),AND(O226="-",P226&lt;&gt;"-"),K226*VLOOKUP(P226,テーブル3[],5,FALSE),AND(O226&lt;&gt;"-",P226="-"),K226*VLOOKUP(O226,テーブル3[],5,FALSE),AND(O226="-",P226="-"),VLOOKUP(C226,テーブル3[],4,FALSE))</f>
        <v>22.732088133832722</v>
      </c>
      <c r="R226" s="1"/>
    </row>
    <row r="227" spans="1:18" x14ac:dyDescent="0.2">
      <c r="A227" s="1">
        <v>263</v>
      </c>
      <c r="B227" s="1" t="b">
        <v>0</v>
      </c>
      <c r="C227" s="1" t="s">
        <v>453</v>
      </c>
      <c r="D227" s="1" t="s">
        <v>456</v>
      </c>
      <c r="E227" s="1" t="s">
        <v>455</v>
      </c>
      <c r="F227" s="1" t="s">
        <v>3</v>
      </c>
      <c r="G227" s="1">
        <v>284.96116000000001</v>
      </c>
      <c r="H227" s="1">
        <v>62.999429999999997</v>
      </c>
      <c r="I227" s="1">
        <v>0.01</v>
      </c>
      <c r="J227" s="1" t="s">
        <v>4</v>
      </c>
      <c r="K227" s="14">
        <v>22.2</v>
      </c>
      <c r="L227" s="1" t="s">
        <v>54</v>
      </c>
      <c r="M227" s="1" t="s">
        <v>62</v>
      </c>
      <c r="N227" s="6" t="s">
        <v>630</v>
      </c>
      <c r="O227" s="1" t="str" cm="1">
        <f t="array" ref="O227">_xlfn.IFS(K227&lt;RT補正用_IS!$C$3,"-",
AND(K227&gt;RT補正用_IS!$C$3,K227&lt;RT補正用_IS!$C$5),RT補正用_IS!$A$3,
AND(K227&gt;RT補正用_IS!$C$5,K227&lt;RT補正用_IS!$C$6),RT補正用_IS!$A$5,
AND(K227&gt;RT補正用_IS!$C$6,K227&lt;RT補正用_IS!$C$7),RT補正用_IS!$A$6,
AND(K227&gt;RT補正用_IS!$C$7,K227&lt;RT補正用_IS!$C$8),RT補正用_IS!$A$7,
AND(K227&gt;RT補正用_IS!$C$8,K227&lt;RT補正用_IS!$C$9),RT補正用_IS!$A$8,
AND(K227&gt;RT補正用_IS!$C$9,K227&lt;RT補正用_IS!$C$10),RT補正用_IS!$A$9,
AND(K227&gt;RT補正用_IS!$C$10,K227&lt;RT補正用_IS!$C$11),RT補正用_IS!$A$10,
K227&gt;RT補正用_IS!$C$11,RT補正用_IS!$A$11)</f>
        <v>Carbendazim-d4</v>
      </c>
      <c r="P227" s="1" t="str" cm="1">
        <f t="array" ref="P227">_xlfn.IFS(O227="-",RT補正用_IS!$A$3, O227=RT補正用_IS!$A$3,RT補正用_IS!$A$5,O227=RT補正用_IS!$A$5,RT補正用_IS!$A$6,O227=RT補正用_IS!$A$6,RT補正用_IS!$A$7,O227=RT補正用_IS!$A$7,RT補正用_IS!$A$8,O227=RT補正用_IS!$A$8,RT補正用_IS!$A$9,O227=RT補正用_IS!$A$9,RT補正用_IS!$A$10,O227=RT補正用_IS!$A$10,RT補正用_IS!$A$11,O227=RT補正用_IS!$A$11,"-")</f>
        <v>Pirimicarb-d6</v>
      </c>
      <c r="Q227" s="18" cm="1">
        <f t="array" ref="Q227">_xlfn.IFS(AND(O227&lt;&gt;"-",P227&lt;&gt;"-"),K227*AVERAGE(VLOOKUP(O227,テーブル3[],5,FALSE),VLOOKUP(P227,テーブル3[],5,FALSE)),AND(O227="-",P227&lt;&gt;"-"),K227*VLOOKUP(P227,テーブル3[],5,FALSE),AND(O227&lt;&gt;"-",P227="-"),K227*VLOOKUP(O227,テーブル3[],5,FALSE),AND(O227="-",P227="-"),VLOOKUP(C227,テーブル3[],4,FALSE))</f>
        <v>22.732088133832722</v>
      </c>
      <c r="R227" s="1"/>
    </row>
    <row r="228" spans="1:18" x14ac:dyDescent="0.2">
      <c r="A228" s="1">
        <v>264</v>
      </c>
      <c r="B228" s="1" t="b">
        <v>0</v>
      </c>
      <c r="C228" s="1" t="s">
        <v>453</v>
      </c>
      <c r="D228" s="1" t="s">
        <v>457</v>
      </c>
      <c r="E228" s="1" t="s">
        <v>455</v>
      </c>
      <c r="F228" s="1" t="s">
        <v>3</v>
      </c>
      <c r="G228" s="1">
        <v>284.96116000000001</v>
      </c>
      <c r="H228" s="1">
        <v>98.984170000000006</v>
      </c>
      <c r="I228" s="1">
        <v>0.01</v>
      </c>
      <c r="J228" s="1" t="s">
        <v>4</v>
      </c>
      <c r="K228" s="14">
        <v>22.2</v>
      </c>
      <c r="L228" s="1" t="s">
        <v>54</v>
      </c>
      <c r="M228" s="1" t="s">
        <v>62</v>
      </c>
      <c r="N228" s="6" t="s">
        <v>630</v>
      </c>
      <c r="O228" s="1" t="str" cm="1">
        <f t="array" ref="O228">_xlfn.IFS(K228&lt;RT補正用_IS!$C$3,"-",
AND(K228&gt;RT補正用_IS!$C$3,K228&lt;RT補正用_IS!$C$5),RT補正用_IS!$A$3,
AND(K228&gt;RT補正用_IS!$C$5,K228&lt;RT補正用_IS!$C$6),RT補正用_IS!$A$5,
AND(K228&gt;RT補正用_IS!$C$6,K228&lt;RT補正用_IS!$C$7),RT補正用_IS!$A$6,
AND(K228&gt;RT補正用_IS!$C$7,K228&lt;RT補正用_IS!$C$8),RT補正用_IS!$A$7,
AND(K228&gt;RT補正用_IS!$C$8,K228&lt;RT補正用_IS!$C$9),RT補正用_IS!$A$8,
AND(K228&gt;RT補正用_IS!$C$9,K228&lt;RT補正用_IS!$C$10),RT補正用_IS!$A$9,
AND(K228&gt;RT補正用_IS!$C$10,K228&lt;RT補正用_IS!$C$11),RT補正用_IS!$A$10,
K228&gt;RT補正用_IS!$C$11,RT補正用_IS!$A$11)</f>
        <v>Carbendazim-d4</v>
      </c>
      <c r="P228" s="1" t="str" cm="1">
        <f t="array" ref="P228">_xlfn.IFS(O228="-",RT補正用_IS!$A$3, O228=RT補正用_IS!$A$3,RT補正用_IS!$A$5,O228=RT補正用_IS!$A$5,RT補正用_IS!$A$6,O228=RT補正用_IS!$A$6,RT補正用_IS!$A$7,O228=RT補正用_IS!$A$7,RT補正用_IS!$A$8,O228=RT補正用_IS!$A$8,RT補正用_IS!$A$9,O228=RT補正用_IS!$A$9,RT補正用_IS!$A$10,O228=RT補正用_IS!$A$10,RT補正用_IS!$A$11,O228=RT補正用_IS!$A$11,"-")</f>
        <v>Pirimicarb-d6</v>
      </c>
      <c r="Q228" s="18" cm="1">
        <f t="array" ref="Q228">_xlfn.IFS(AND(O228&lt;&gt;"-",P228&lt;&gt;"-"),K228*AVERAGE(VLOOKUP(O228,テーブル3[],5,FALSE),VLOOKUP(P228,テーブル3[],5,FALSE)),AND(O228="-",P228&lt;&gt;"-"),K228*VLOOKUP(P228,テーブル3[],5,FALSE),AND(O228&lt;&gt;"-",P228="-"),K228*VLOOKUP(O228,テーブル3[],5,FALSE),AND(O228="-",P228="-"),VLOOKUP(C228,テーブル3[],4,FALSE))</f>
        <v>22.732088133832722</v>
      </c>
      <c r="R228" s="1"/>
    </row>
    <row r="229" spans="1:18" x14ac:dyDescent="0.2">
      <c r="A229" s="1">
        <v>62</v>
      </c>
      <c r="B229" s="1" t="b">
        <v>0</v>
      </c>
      <c r="C229" s="1" t="s">
        <v>122</v>
      </c>
      <c r="D229" s="1" t="s">
        <v>123</v>
      </c>
      <c r="E229" s="1" t="s">
        <v>124</v>
      </c>
      <c r="F229" s="1" t="s">
        <v>3</v>
      </c>
      <c r="G229" s="1">
        <v>285.12337000000002</v>
      </c>
      <c r="H229" s="1"/>
      <c r="I229" s="1">
        <v>0.01</v>
      </c>
      <c r="J229" s="1" t="s">
        <v>4</v>
      </c>
      <c r="K229" s="14">
        <v>25.7</v>
      </c>
      <c r="L229" s="1" t="s">
        <v>642</v>
      </c>
      <c r="M229" s="1" t="s">
        <v>6</v>
      </c>
      <c r="N229" s="6" t="s">
        <v>630</v>
      </c>
      <c r="O229" s="1" t="str" cm="1">
        <f t="array" ref="O229">_xlfn.IFS(K229&lt;RT補正用_IS!$C$3,"-",
AND(K229&gt;RT補正用_IS!$C$3,K229&lt;RT補正用_IS!$C$5),RT補正用_IS!$A$3,
AND(K229&gt;RT補正用_IS!$C$5,K229&lt;RT補正用_IS!$C$6),RT補正用_IS!$A$5,
AND(K229&gt;RT補正用_IS!$C$6,K229&lt;RT補正用_IS!$C$7),RT補正用_IS!$A$6,
AND(K229&gt;RT補正用_IS!$C$7,K229&lt;RT補正用_IS!$C$8),RT補正用_IS!$A$7,
AND(K229&gt;RT補正用_IS!$C$8,K229&lt;RT補正用_IS!$C$9),RT補正用_IS!$A$8,
AND(K229&gt;RT補正用_IS!$C$9,K229&lt;RT補正用_IS!$C$10),RT補正用_IS!$A$9,
AND(K229&gt;RT補正用_IS!$C$10,K229&lt;RT補正用_IS!$C$11),RT補正用_IS!$A$10,
K229&gt;RT補正用_IS!$C$11,RT補正用_IS!$A$11)</f>
        <v>13C6-DCMU</v>
      </c>
      <c r="P229" s="1" t="str" cm="1">
        <f t="array" ref="P229">_xlfn.IFS(O229="-",RT補正用_IS!$A$3, O229=RT補正用_IS!$A$3,RT補正用_IS!$A$5,O229=RT補正用_IS!$A$5,RT補正用_IS!$A$6,O229=RT補正用_IS!$A$6,RT補正用_IS!$A$7,O229=RT補正用_IS!$A$7,RT補正用_IS!$A$8,O229=RT補正用_IS!$A$8,RT補正用_IS!$A$9,O229=RT補正用_IS!$A$9,RT補正用_IS!$A$10,O229=RT補正用_IS!$A$10,RT補正用_IS!$A$11,O229=RT補正用_IS!$A$11,"-")</f>
        <v>Imazail-d5</v>
      </c>
      <c r="Q229" s="18" cm="1">
        <f t="array" ref="Q229">_xlfn.IFS(AND(O229&lt;&gt;"-",P229&lt;&gt;"-"),K229*AVERAGE(VLOOKUP(O229,テーブル3[],5,FALSE),VLOOKUP(P229,テーブル3[],5,FALSE)),AND(O229="-",P229&lt;&gt;"-"),K229*VLOOKUP(P229,テーブル3[],5,FALSE),AND(O229&lt;&gt;"-",P229="-"),K229*VLOOKUP(O229,テーブル3[],5,FALSE),AND(O229="-",P229="-"),VLOOKUP(C229,テーブル3[],4,FALSE))</f>
        <v>26.172912797370266</v>
      </c>
      <c r="R229" s="1"/>
    </row>
    <row r="230" spans="1:18" x14ac:dyDescent="0.2">
      <c r="A230" s="1">
        <v>63</v>
      </c>
      <c r="B230" s="1" t="b">
        <v>0</v>
      </c>
      <c r="C230" s="1" t="s">
        <v>122</v>
      </c>
      <c r="D230" s="1" t="s">
        <v>125</v>
      </c>
      <c r="E230" s="1" t="s">
        <v>124</v>
      </c>
      <c r="F230" s="1" t="s">
        <v>3</v>
      </c>
      <c r="G230" s="1">
        <v>285.12337000000002</v>
      </c>
      <c r="H230" s="1">
        <v>194.06003999999999</v>
      </c>
      <c r="I230" s="1">
        <v>0.01</v>
      </c>
      <c r="J230" s="1" t="s">
        <v>4</v>
      </c>
      <c r="K230" s="14">
        <v>25.7</v>
      </c>
      <c r="L230" s="1" t="s">
        <v>642</v>
      </c>
      <c r="M230" s="1" t="s">
        <v>62</v>
      </c>
      <c r="N230" s="6" t="s">
        <v>630</v>
      </c>
      <c r="O230" s="1" t="str" cm="1">
        <f t="array" ref="O230">_xlfn.IFS(K230&lt;RT補正用_IS!$C$3,"-",
AND(K230&gt;RT補正用_IS!$C$3,K230&lt;RT補正用_IS!$C$5),RT補正用_IS!$A$3,
AND(K230&gt;RT補正用_IS!$C$5,K230&lt;RT補正用_IS!$C$6),RT補正用_IS!$A$5,
AND(K230&gt;RT補正用_IS!$C$6,K230&lt;RT補正用_IS!$C$7),RT補正用_IS!$A$6,
AND(K230&gt;RT補正用_IS!$C$7,K230&lt;RT補正用_IS!$C$8),RT補正用_IS!$A$7,
AND(K230&gt;RT補正用_IS!$C$8,K230&lt;RT補正用_IS!$C$9),RT補正用_IS!$A$8,
AND(K230&gt;RT補正用_IS!$C$9,K230&lt;RT補正用_IS!$C$10),RT補正用_IS!$A$9,
AND(K230&gt;RT補正用_IS!$C$10,K230&lt;RT補正用_IS!$C$11),RT補正用_IS!$A$10,
K230&gt;RT補正用_IS!$C$11,RT補正用_IS!$A$11)</f>
        <v>13C6-DCMU</v>
      </c>
      <c r="P230" s="1" t="str" cm="1">
        <f t="array" ref="P230">_xlfn.IFS(O230="-",RT補正用_IS!$A$3, O230=RT補正用_IS!$A$3,RT補正用_IS!$A$5,O230=RT補正用_IS!$A$5,RT補正用_IS!$A$6,O230=RT補正用_IS!$A$6,RT補正用_IS!$A$7,O230=RT補正用_IS!$A$7,RT補正用_IS!$A$8,O230=RT補正用_IS!$A$8,RT補正用_IS!$A$9,O230=RT補正用_IS!$A$9,RT補正用_IS!$A$10,O230=RT補正用_IS!$A$10,RT補正用_IS!$A$11,O230=RT補正用_IS!$A$11,"-")</f>
        <v>Imazail-d5</v>
      </c>
      <c r="Q230" s="18" cm="1">
        <f t="array" ref="Q230">_xlfn.IFS(AND(O230&lt;&gt;"-",P230&lt;&gt;"-"),K230*AVERAGE(VLOOKUP(O230,テーブル3[],5,FALSE),VLOOKUP(P230,テーブル3[],5,FALSE)),AND(O230="-",P230&lt;&gt;"-"),K230*VLOOKUP(P230,テーブル3[],5,FALSE),AND(O230&lt;&gt;"-",P230="-"),K230*VLOOKUP(O230,テーブル3[],5,FALSE),AND(O230="-",P230="-"),VLOOKUP(C230,テーブル3[],4,FALSE))</f>
        <v>26.172912797370266</v>
      </c>
      <c r="R230" s="1"/>
    </row>
    <row r="231" spans="1:18" x14ac:dyDescent="0.2">
      <c r="A231" s="1">
        <v>64</v>
      </c>
      <c r="B231" s="1" t="b">
        <v>0</v>
      </c>
      <c r="C231" s="1" t="s">
        <v>122</v>
      </c>
      <c r="D231" s="1" t="s">
        <v>126</v>
      </c>
      <c r="E231" s="1" t="s">
        <v>124</v>
      </c>
      <c r="F231" s="1" t="s">
        <v>3</v>
      </c>
      <c r="G231" s="1">
        <v>285.12337000000002</v>
      </c>
      <c r="H231" s="1">
        <v>196.07569000000001</v>
      </c>
      <c r="I231" s="1">
        <v>0.01</v>
      </c>
      <c r="J231" s="1" t="s">
        <v>4</v>
      </c>
      <c r="K231" s="14">
        <v>25.7</v>
      </c>
      <c r="L231" s="1" t="s">
        <v>642</v>
      </c>
      <c r="M231" s="1" t="s">
        <v>62</v>
      </c>
      <c r="N231" s="6" t="s">
        <v>630</v>
      </c>
      <c r="O231" s="1" t="str" cm="1">
        <f t="array" ref="O231">_xlfn.IFS(K231&lt;RT補正用_IS!$C$3,"-",
AND(K231&gt;RT補正用_IS!$C$3,K231&lt;RT補正用_IS!$C$5),RT補正用_IS!$A$3,
AND(K231&gt;RT補正用_IS!$C$5,K231&lt;RT補正用_IS!$C$6),RT補正用_IS!$A$5,
AND(K231&gt;RT補正用_IS!$C$6,K231&lt;RT補正用_IS!$C$7),RT補正用_IS!$A$6,
AND(K231&gt;RT補正用_IS!$C$7,K231&lt;RT補正用_IS!$C$8),RT補正用_IS!$A$7,
AND(K231&gt;RT補正用_IS!$C$8,K231&lt;RT補正用_IS!$C$9),RT補正用_IS!$A$8,
AND(K231&gt;RT補正用_IS!$C$9,K231&lt;RT補正用_IS!$C$10),RT補正用_IS!$A$9,
AND(K231&gt;RT補正用_IS!$C$10,K231&lt;RT補正用_IS!$C$11),RT補正用_IS!$A$10,
K231&gt;RT補正用_IS!$C$11,RT補正用_IS!$A$11)</f>
        <v>13C6-DCMU</v>
      </c>
      <c r="P231" s="1" t="str" cm="1">
        <f t="array" ref="P231">_xlfn.IFS(O231="-",RT補正用_IS!$A$3, O231=RT補正用_IS!$A$3,RT補正用_IS!$A$5,O231=RT補正用_IS!$A$5,RT補正用_IS!$A$6,O231=RT補正用_IS!$A$6,RT補正用_IS!$A$7,O231=RT補正用_IS!$A$7,RT補正用_IS!$A$8,O231=RT補正用_IS!$A$8,RT補正用_IS!$A$9,O231=RT補正用_IS!$A$9,RT補正用_IS!$A$10,O231=RT補正用_IS!$A$10,RT補正用_IS!$A$11,O231=RT補正用_IS!$A$11,"-")</f>
        <v>Imazail-d5</v>
      </c>
      <c r="Q231" s="18" cm="1">
        <f t="array" ref="Q231">_xlfn.IFS(AND(O231&lt;&gt;"-",P231&lt;&gt;"-"),K231*AVERAGE(VLOOKUP(O231,テーブル3[],5,FALSE),VLOOKUP(P231,テーブル3[],5,FALSE)),AND(O231="-",P231&lt;&gt;"-"),K231*VLOOKUP(P231,テーブル3[],5,FALSE),AND(O231&lt;&gt;"-",P231="-"),K231*VLOOKUP(O231,テーブル3[],5,FALSE),AND(O231="-",P231="-"),VLOOKUP(C231,テーブル3[],4,FALSE))</f>
        <v>26.172912797370266</v>
      </c>
      <c r="R231" s="1"/>
    </row>
    <row r="232" spans="1:18" x14ac:dyDescent="0.2">
      <c r="A232" s="1">
        <v>137</v>
      </c>
      <c r="B232" s="1" t="b">
        <v>0</v>
      </c>
      <c r="C232" s="1" t="s">
        <v>248</v>
      </c>
      <c r="D232" s="1" t="s">
        <v>249</v>
      </c>
      <c r="E232" s="1" t="s">
        <v>250</v>
      </c>
      <c r="F232" s="1" t="s">
        <v>3</v>
      </c>
      <c r="G232" s="1">
        <v>292.02656000000002</v>
      </c>
      <c r="H232" s="1"/>
      <c r="I232" s="1">
        <v>0.01</v>
      </c>
      <c r="J232" s="1" t="s">
        <v>4</v>
      </c>
      <c r="K232" s="14">
        <v>13</v>
      </c>
      <c r="L232" s="1" t="s">
        <v>5</v>
      </c>
      <c r="M232" s="1" t="s">
        <v>6</v>
      </c>
      <c r="N232" s="6" t="s">
        <v>630</v>
      </c>
      <c r="O232" s="1" t="str" cm="1">
        <f t="array" ref="O232">_xlfn.IFS(K232&lt;RT補正用_IS!$C$3,"-",
AND(K232&gt;RT補正用_IS!$C$3,K232&lt;RT補正用_IS!$C$5),RT補正用_IS!$A$3,
AND(K232&gt;RT補正用_IS!$C$5,K232&lt;RT補正用_IS!$C$6),RT補正用_IS!$A$5,
AND(K232&gt;RT補正用_IS!$C$6,K232&lt;RT補正用_IS!$C$7),RT補正用_IS!$A$6,
AND(K232&gt;RT補正用_IS!$C$7,K232&lt;RT補正用_IS!$C$8),RT補正用_IS!$A$7,
AND(K232&gt;RT補正用_IS!$C$8,K232&lt;RT補正用_IS!$C$9),RT補正用_IS!$A$8,
AND(K232&gt;RT補正用_IS!$C$9,K232&lt;RT補正用_IS!$C$10),RT補正用_IS!$A$9,
AND(K232&gt;RT補正用_IS!$C$10,K232&lt;RT補正用_IS!$C$11),RT補正用_IS!$A$10,
K232&gt;RT補正用_IS!$C$11,RT補正用_IS!$A$11)</f>
        <v>Methomyl-d3</v>
      </c>
      <c r="P232" s="1" t="str" cm="1">
        <f t="array" ref="P232">_xlfn.IFS(O232="-",RT補正用_IS!$A$3, O232=RT補正用_IS!$A$3,RT補正用_IS!$A$5,O232=RT補正用_IS!$A$5,RT補正用_IS!$A$6,O232=RT補正用_IS!$A$6,RT補正用_IS!$A$7,O232=RT補正用_IS!$A$7,RT補正用_IS!$A$8,O232=RT補正用_IS!$A$8,RT補正用_IS!$A$9,O232=RT補正用_IS!$A$9,RT補正用_IS!$A$10,O232=RT補正用_IS!$A$10,RT補正用_IS!$A$11,O232=RT補正用_IS!$A$11,"-")</f>
        <v>Imidacloprid-D4</v>
      </c>
      <c r="Q232" s="18" cm="1">
        <f t="array" ref="Q232">_xlfn.IFS(AND(O232&lt;&gt;"-",P232&lt;&gt;"-"),K232*AVERAGE(VLOOKUP(O232,テーブル3[],5,FALSE),VLOOKUP(P232,テーブル3[],5,FALSE)),AND(O232="-",P232&lt;&gt;"-"),K232*VLOOKUP(P232,テーブル3[],5,FALSE),AND(O232&lt;&gt;"-",P232="-"),K232*VLOOKUP(O232,テーブル3[],5,FALSE),AND(O232="-",P232="-"),VLOOKUP(C232,テーブル3[],4,FALSE))</f>
        <v>13.466030293604518</v>
      </c>
      <c r="R232" s="1"/>
    </row>
    <row r="233" spans="1:18" x14ac:dyDescent="0.2">
      <c r="A233" s="1">
        <v>138</v>
      </c>
      <c r="B233" s="1" t="b">
        <v>0</v>
      </c>
      <c r="C233" s="1" t="s">
        <v>248</v>
      </c>
      <c r="D233" s="1" t="s">
        <v>251</v>
      </c>
      <c r="E233" s="1" t="s">
        <v>250</v>
      </c>
      <c r="F233" s="1" t="s">
        <v>3</v>
      </c>
      <c r="G233" s="1">
        <v>292.02656000000002</v>
      </c>
      <c r="H233" s="1">
        <v>131.96709999999999</v>
      </c>
      <c r="I233" s="1">
        <v>0.01</v>
      </c>
      <c r="J233" s="1" t="s">
        <v>4</v>
      </c>
      <c r="K233" s="14">
        <v>13</v>
      </c>
      <c r="L233" s="1" t="s">
        <v>5</v>
      </c>
      <c r="M233" s="1" t="s">
        <v>170</v>
      </c>
      <c r="N233" s="6" t="s">
        <v>630</v>
      </c>
      <c r="O233" s="1" t="str" cm="1">
        <f t="array" ref="O233">_xlfn.IFS(K233&lt;RT補正用_IS!$C$3,"-",
AND(K233&gt;RT補正用_IS!$C$3,K233&lt;RT補正用_IS!$C$5),RT補正用_IS!$A$3,
AND(K233&gt;RT補正用_IS!$C$5,K233&lt;RT補正用_IS!$C$6),RT補正用_IS!$A$5,
AND(K233&gt;RT補正用_IS!$C$6,K233&lt;RT補正用_IS!$C$7),RT補正用_IS!$A$6,
AND(K233&gt;RT補正用_IS!$C$7,K233&lt;RT補正用_IS!$C$8),RT補正用_IS!$A$7,
AND(K233&gt;RT補正用_IS!$C$8,K233&lt;RT補正用_IS!$C$9),RT補正用_IS!$A$8,
AND(K233&gt;RT補正用_IS!$C$9,K233&lt;RT補正用_IS!$C$10),RT補正用_IS!$A$9,
AND(K233&gt;RT補正用_IS!$C$10,K233&lt;RT補正用_IS!$C$11),RT補正用_IS!$A$10,
K233&gt;RT補正用_IS!$C$11,RT補正用_IS!$A$11)</f>
        <v>Methomyl-d3</v>
      </c>
      <c r="P233" s="1" t="str" cm="1">
        <f t="array" ref="P233">_xlfn.IFS(O233="-",RT補正用_IS!$A$3, O233=RT補正用_IS!$A$3,RT補正用_IS!$A$5,O233=RT補正用_IS!$A$5,RT補正用_IS!$A$6,O233=RT補正用_IS!$A$6,RT補正用_IS!$A$7,O233=RT補正用_IS!$A$7,RT補正用_IS!$A$8,O233=RT補正用_IS!$A$8,RT補正用_IS!$A$9,O233=RT補正用_IS!$A$9,RT補正用_IS!$A$10,O233=RT補正用_IS!$A$10,RT補正用_IS!$A$11,O233=RT補正用_IS!$A$11,"-")</f>
        <v>Imidacloprid-D4</v>
      </c>
      <c r="Q233" s="18" cm="1">
        <f t="array" ref="Q233">_xlfn.IFS(AND(O233&lt;&gt;"-",P233&lt;&gt;"-"),K233*AVERAGE(VLOOKUP(O233,テーブル3[],5,FALSE),VLOOKUP(P233,テーブル3[],5,FALSE)),AND(O233="-",P233&lt;&gt;"-"),K233*VLOOKUP(P233,テーブル3[],5,FALSE),AND(O233&lt;&gt;"-",P233="-"),K233*VLOOKUP(O233,テーブル3[],5,FALSE),AND(O233="-",P233="-"),VLOOKUP(C233,テーブル3[],4,FALSE))</f>
        <v>13.466030293604518</v>
      </c>
      <c r="R233" s="1"/>
    </row>
    <row r="234" spans="1:18" x14ac:dyDescent="0.2">
      <c r="A234" s="1">
        <v>139</v>
      </c>
      <c r="B234" s="1" t="b">
        <v>0</v>
      </c>
      <c r="C234" s="1" t="s">
        <v>248</v>
      </c>
      <c r="D234" s="1" t="s">
        <v>252</v>
      </c>
      <c r="E234" s="1" t="s">
        <v>250</v>
      </c>
      <c r="F234" s="1" t="s">
        <v>3</v>
      </c>
      <c r="G234" s="1">
        <v>292.02656000000002</v>
      </c>
      <c r="H234" s="1">
        <v>181.05439999999999</v>
      </c>
      <c r="I234" s="1">
        <v>0.01</v>
      </c>
      <c r="J234" s="1" t="s">
        <v>4</v>
      </c>
      <c r="K234" s="14">
        <v>13</v>
      </c>
      <c r="L234" s="1" t="s">
        <v>5</v>
      </c>
      <c r="M234" s="1" t="s">
        <v>170</v>
      </c>
      <c r="N234" s="6" t="s">
        <v>630</v>
      </c>
      <c r="O234" s="1" t="str" cm="1">
        <f t="array" ref="O234">_xlfn.IFS(K234&lt;RT補正用_IS!$C$3,"-",
AND(K234&gt;RT補正用_IS!$C$3,K234&lt;RT補正用_IS!$C$5),RT補正用_IS!$A$3,
AND(K234&gt;RT補正用_IS!$C$5,K234&lt;RT補正用_IS!$C$6),RT補正用_IS!$A$5,
AND(K234&gt;RT補正用_IS!$C$6,K234&lt;RT補正用_IS!$C$7),RT補正用_IS!$A$6,
AND(K234&gt;RT補正用_IS!$C$7,K234&lt;RT補正用_IS!$C$8),RT補正用_IS!$A$7,
AND(K234&gt;RT補正用_IS!$C$8,K234&lt;RT補正用_IS!$C$9),RT補正用_IS!$A$8,
AND(K234&gt;RT補正用_IS!$C$9,K234&lt;RT補正用_IS!$C$10),RT補正用_IS!$A$9,
AND(K234&gt;RT補正用_IS!$C$10,K234&lt;RT補正用_IS!$C$11),RT補正用_IS!$A$10,
K234&gt;RT補正用_IS!$C$11,RT補正用_IS!$A$11)</f>
        <v>Methomyl-d3</v>
      </c>
      <c r="P234" s="1" t="str" cm="1">
        <f t="array" ref="P234">_xlfn.IFS(O234="-",RT補正用_IS!$A$3, O234=RT補正用_IS!$A$3,RT補正用_IS!$A$5,O234=RT補正用_IS!$A$5,RT補正用_IS!$A$6,O234=RT補正用_IS!$A$6,RT補正用_IS!$A$7,O234=RT補正用_IS!$A$7,RT補正用_IS!$A$8,O234=RT補正用_IS!$A$8,RT補正用_IS!$A$9,O234=RT補正用_IS!$A$9,RT補正用_IS!$A$10,O234=RT補正用_IS!$A$10,RT補正用_IS!$A$11,O234=RT補正用_IS!$A$11,"-")</f>
        <v>Imidacloprid-D4</v>
      </c>
      <c r="Q234" s="18" cm="1">
        <f t="array" ref="Q234">_xlfn.IFS(AND(O234&lt;&gt;"-",P234&lt;&gt;"-"),K234*AVERAGE(VLOOKUP(O234,テーブル3[],5,FALSE),VLOOKUP(P234,テーブル3[],5,FALSE)),AND(O234="-",P234&lt;&gt;"-"),K234*VLOOKUP(P234,テーブル3[],5,FALSE),AND(O234&lt;&gt;"-",P234="-"),K234*VLOOKUP(O234,テーブル3[],5,FALSE),AND(O234="-",P234="-"),VLOOKUP(C234,テーブル3[],4,FALSE))</f>
        <v>13.466030293604518</v>
      </c>
      <c r="R234" s="1"/>
    </row>
    <row r="235" spans="1:18" x14ac:dyDescent="0.2">
      <c r="A235" s="1">
        <v>205</v>
      </c>
      <c r="B235" s="1" t="b">
        <v>0</v>
      </c>
      <c r="C235" s="1" t="s">
        <v>364</v>
      </c>
      <c r="D235" s="1" t="s">
        <v>365</v>
      </c>
      <c r="E235" s="1" t="s">
        <v>366</v>
      </c>
      <c r="F235" s="1" t="s">
        <v>3</v>
      </c>
      <c r="G235" s="1">
        <v>293.09793999999999</v>
      </c>
      <c r="H235" s="1"/>
      <c r="I235" s="1">
        <v>0.01</v>
      </c>
      <c r="J235" s="1" t="s">
        <v>4</v>
      </c>
      <c r="K235" s="14">
        <v>45.7</v>
      </c>
      <c r="L235" s="1" t="s">
        <v>73</v>
      </c>
      <c r="M235" s="1" t="s">
        <v>6</v>
      </c>
      <c r="N235" s="6" t="s">
        <v>630</v>
      </c>
      <c r="O235" s="1" t="str" cm="1">
        <f t="array" ref="O235">_xlfn.IFS(K235&lt;RT補正用_IS!$C$3,"-",
AND(K235&gt;RT補正用_IS!$C$3,K235&lt;RT補正用_IS!$C$5),RT補正用_IS!$A$3,
AND(K235&gt;RT補正用_IS!$C$5,K235&lt;RT補正用_IS!$C$6),RT補正用_IS!$A$5,
AND(K235&gt;RT補正用_IS!$C$6,K235&lt;RT補正用_IS!$C$7),RT補正用_IS!$A$6,
AND(K235&gt;RT補正用_IS!$C$7,K235&lt;RT補正用_IS!$C$8),RT補正用_IS!$A$7,
AND(K235&gt;RT補正用_IS!$C$8,K235&lt;RT補正用_IS!$C$9),RT補正用_IS!$A$8,
AND(K235&gt;RT補正用_IS!$C$9,K235&lt;RT補正用_IS!$C$10),RT補正用_IS!$A$9,
AND(K235&gt;RT補正用_IS!$C$10,K235&lt;RT補正用_IS!$C$11),RT補正用_IS!$A$10,
K235&gt;RT補正用_IS!$C$11,RT補正用_IS!$A$11)</f>
        <v>Etofenprox-d5</v>
      </c>
      <c r="P235" s="1" t="str" cm="1">
        <f t="array" ref="P235">_xlfn.IFS(O235="-",RT補正用_IS!$A$3, O235=RT補正用_IS!$A$3,RT補正用_IS!$A$5,O235=RT補正用_IS!$A$5,RT補正用_IS!$A$6,O235=RT補正用_IS!$A$6,RT補正用_IS!$A$7,O235=RT補正用_IS!$A$7,RT補正用_IS!$A$8,O235=RT補正用_IS!$A$8,RT補正用_IS!$A$9,O235=RT補正用_IS!$A$9,RT補正用_IS!$A$10,O235=RT補正用_IS!$A$10,RT補正用_IS!$A$11,O235=RT補正用_IS!$A$11,"-")</f>
        <v>-</v>
      </c>
      <c r="Q235" s="18" cm="1">
        <f t="array" ref="Q235">_xlfn.IFS(AND(O235&lt;&gt;"-",P235&lt;&gt;"-"),K235*AVERAGE(VLOOKUP(O235,テーブル3[],5,FALSE),VLOOKUP(P235,テーブル3[],5,FALSE)),AND(O235="-",P235&lt;&gt;"-"),K235*VLOOKUP(P235,テーブル3[],5,FALSE),AND(O235&lt;&gt;"-",P235="-"),K235*VLOOKUP(O235,テーブル3[],5,FALSE),AND(O235="-",P235="-"),VLOOKUP(C235,テーブル3[],4,FALSE))</f>
        <v>46.336490250696379</v>
      </c>
      <c r="R235" s="1"/>
    </row>
    <row r="236" spans="1:18" x14ac:dyDescent="0.2">
      <c r="A236" s="1">
        <v>206</v>
      </c>
      <c r="B236" s="1" t="b">
        <v>0</v>
      </c>
      <c r="C236" s="1" t="s">
        <v>364</v>
      </c>
      <c r="D236" s="1" t="s">
        <v>367</v>
      </c>
      <c r="E236" s="1" t="s">
        <v>366</v>
      </c>
      <c r="F236" s="1" t="s">
        <v>3</v>
      </c>
      <c r="G236" s="1">
        <v>293.09793999999999</v>
      </c>
      <c r="H236" s="1">
        <v>132.06551999999999</v>
      </c>
      <c r="I236" s="1">
        <v>0.01</v>
      </c>
      <c r="J236" s="1" t="s">
        <v>4</v>
      </c>
      <c r="K236" s="14">
        <v>45.7</v>
      </c>
      <c r="L236" s="1" t="s">
        <v>73</v>
      </c>
      <c r="M236" s="1" t="s">
        <v>170</v>
      </c>
      <c r="N236" s="6" t="s">
        <v>630</v>
      </c>
      <c r="O236" s="1" t="str" cm="1">
        <f t="array" ref="O236">_xlfn.IFS(K236&lt;RT補正用_IS!$C$3,"-",
AND(K236&gt;RT補正用_IS!$C$3,K236&lt;RT補正用_IS!$C$5),RT補正用_IS!$A$3,
AND(K236&gt;RT補正用_IS!$C$5,K236&lt;RT補正用_IS!$C$6),RT補正用_IS!$A$5,
AND(K236&gt;RT補正用_IS!$C$6,K236&lt;RT補正用_IS!$C$7),RT補正用_IS!$A$6,
AND(K236&gt;RT補正用_IS!$C$7,K236&lt;RT補正用_IS!$C$8),RT補正用_IS!$A$7,
AND(K236&gt;RT補正用_IS!$C$8,K236&lt;RT補正用_IS!$C$9),RT補正用_IS!$A$8,
AND(K236&gt;RT補正用_IS!$C$9,K236&lt;RT補正用_IS!$C$10),RT補正用_IS!$A$9,
AND(K236&gt;RT補正用_IS!$C$10,K236&lt;RT補正用_IS!$C$11),RT補正用_IS!$A$10,
K236&gt;RT補正用_IS!$C$11,RT補正用_IS!$A$11)</f>
        <v>Etofenprox-d5</v>
      </c>
      <c r="P236" s="1" t="str" cm="1">
        <f t="array" ref="P236">_xlfn.IFS(O236="-",RT補正用_IS!$A$3, O236=RT補正用_IS!$A$3,RT補正用_IS!$A$5,O236=RT補正用_IS!$A$5,RT補正用_IS!$A$6,O236=RT補正用_IS!$A$6,RT補正用_IS!$A$7,O236=RT補正用_IS!$A$7,RT補正用_IS!$A$8,O236=RT補正用_IS!$A$8,RT補正用_IS!$A$9,O236=RT補正用_IS!$A$9,RT補正用_IS!$A$10,O236=RT補正用_IS!$A$10,RT補正用_IS!$A$11,O236=RT補正用_IS!$A$11,"-")</f>
        <v>-</v>
      </c>
      <c r="Q236" s="18" cm="1">
        <f t="array" ref="Q236">_xlfn.IFS(AND(O236&lt;&gt;"-",P236&lt;&gt;"-"),K236*AVERAGE(VLOOKUP(O236,テーブル3[],5,FALSE),VLOOKUP(P236,テーブル3[],5,FALSE)),AND(O236="-",P236&lt;&gt;"-"),K236*VLOOKUP(P236,テーブル3[],5,FALSE),AND(O236&lt;&gt;"-",P236="-"),K236*VLOOKUP(O236,テーブル3[],5,FALSE),AND(O236="-",P236="-"),VLOOKUP(C236,テーブル3[],4,FALSE))</f>
        <v>46.336490250696379</v>
      </c>
      <c r="R236" s="1"/>
    </row>
    <row r="237" spans="1:18" x14ac:dyDescent="0.2">
      <c r="A237" s="1">
        <v>207</v>
      </c>
      <c r="B237" s="1" t="b">
        <v>0</v>
      </c>
      <c r="C237" s="1" t="s">
        <v>364</v>
      </c>
      <c r="D237" s="1" t="s">
        <v>368</v>
      </c>
      <c r="E237" s="1" t="s">
        <v>366</v>
      </c>
      <c r="F237" s="1" t="s">
        <v>3</v>
      </c>
      <c r="G237" s="1">
        <v>293.09793999999999</v>
      </c>
      <c r="H237" s="1">
        <v>160.06043</v>
      </c>
      <c r="I237" s="1">
        <v>0.01</v>
      </c>
      <c r="J237" s="1" t="s">
        <v>4</v>
      </c>
      <c r="K237" s="14">
        <v>45.7</v>
      </c>
      <c r="L237" s="1" t="s">
        <v>73</v>
      </c>
      <c r="M237" s="1" t="s">
        <v>170</v>
      </c>
      <c r="N237" s="6" t="s">
        <v>630</v>
      </c>
      <c r="O237" s="1" t="str" cm="1">
        <f t="array" ref="O237">_xlfn.IFS(K237&lt;RT補正用_IS!$C$3,"-",
AND(K237&gt;RT補正用_IS!$C$3,K237&lt;RT補正用_IS!$C$5),RT補正用_IS!$A$3,
AND(K237&gt;RT補正用_IS!$C$5,K237&lt;RT補正用_IS!$C$6),RT補正用_IS!$A$5,
AND(K237&gt;RT補正用_IS!$C$6,K237&lt;RT補正用_IS!$C$7),RT補正用_IS!$A$6,
AND(K237&gt;RT補正用_IS!$C$7,K237&lt;RT補正用_IS!$C$8),RT補正用_IS!$A$7,
AND(K237&gt;RT補正用_IS!$C$8,K237&lt;RT補正用_IS!$C$9),RT補正用_IS!$A$8,
AND(K237&gt;RT補正用_IS!$C$9,K237&lt;RT補正用_IS!$C$10),RT補正用_IS!$A$9,
AND(K237&gt;RT補正用_IS!$C$10,K237&lt;RT補正用_IS!$C$11),RT補正用_IS!$A$10,
K237&gt;RT補正用_IS!$C$11,RT補正用_IS!$A$11)</f>
        <v>Etofenprox-d5</v>
      </c>
      <c r="P237" s="1" t="str" cm="1">
        <f t="array" ref="P237">_xlfn.IFS(O237="-",RT補正用_IS!$A$3, O237=RT補正用_IS!$A$3,RT補正用_IS!$A$5,O237=RT補正用_IS!$A$5,RT補正用_IS!$A$6,O237=RT補正用_IS!$A$6,RT補正用_IS!$A$7,O237=RT補正用_IS!$A$7,RT補正用_IS!$A$8,O237=RT補正用_IS!$A$8,RT補正用_IS!$A$9,O237=RT補正用_IS!$A$9,RT補正用_IS!$A$10,O237=RT補正用_IS!$A$10,RT補正用_IS!$A$11,O237=RT補正用_IS!$A$11,"-")</f>
        <v>-</v>
      </c>
      <c r="Q237" s="18" cm="1">
        <f t="array" ref="Q237">_xlfn.IFS(AND(O237&lt;&gt;"-",P237&lt;&gt;"-"),K237*AVERAGE(VLOOKUP(O237,テーブル3[],5,FALSE),VLOOKUP(P237,テーブル3[],5,FALSE)),AND(O237="-",P237&lt;&gt;"-"),K237*VLOOKUP(P237,テーブル3[],5,FALSE),AND(O237&lt;&gt;"-",P237="-"),K237*VLOOKUP(O237,テーブル3[],5,FALSE),AND(O237="-",P237="-"),VLOOKUP(C237,テーブル3[],4,FALSE))</f>
        <v>46.336490250696379</v>
      </c>
      <c r="R237" s="1"/>
    </row>
    <row r="238" spans="1:18" x14ac:dyDescent="0.2">
      <c r="A238" s="1">
        <v>110</v>
      </c>
      <c r="B238" s="1" t="b">
        <v>0</v>
      </c>
      <c r="C238" s="1" t="s">
        <v>202</v>
      </c>
      <c r="D238" s="1" t="s">
        <v>203</v>
      </c>
      <c r="E238" s="1" t="s">
        <v>204</v>
      </c>
      <c r="F238" s="1" t="s">
        <v>3</v>
      </c>
      <c r="G238" s="1">
        <v>298.10336000000001</v>
      </c>
      <c r="H238" s="1"/>
      <c r="I238" s="1">
        <v>0.01</v>
      </c>
      <c r="J238" s="1" t="s">
        <v>4</v>
      </c>
      <c r="K238" s="14">
        <v>12.5</v>
      </c>
      <c r="L238" s="1" t="s">
        <v>5</v>
      </c>
      <c r="M238" s="1" t="s">
        <v>6</v>
      </c>
      <c r="N238" s="6" t="s">
        <v>630</v>
      </c>
      <c r="O238" s="1" t="str" cm="1">
        <f t="array" ref="O238">_xlfn.IFS(K238&lt;RT補正用_IS!$C$3,"-",
AND(K238&gt;RT補正用_IS!$C$3,K238&lt;RT補正用_IS!$C$5),RT補正用_IS!$A$3,
AND(K238&gt;RT補正用_IS!$C$5,K238&lt;RT補正用_IS!$C$6),RT補正用_IS!$A$5,
AND(K238&gt;RT補正用_IS!$C$6,K238&lt;RT補正用_IS!$C$7),RT補正用_IS!$A$6,
AND(K238&gt;RT補正用_IS!$C$7,K238&lt;RT補正用_IS!$C$8),RT補正用_IS!$A$7,
AND(K238&gt;RT補正用_IS!$C$8,K238&lt;RT補正用_IS!$C$9),RT補正用_IS!$A$8,
AND(K238&gt;RT補正用_IS!$C$9,K238&lt;RT補正用_IS!$C$10),RT補正用_IS!$A$9,
AND(K238&gt;RT補正用_IS!$C$10,K238&lt;RT補正用_IS!$C$11),RT補正用_IS!$A$10,
K238&gt;RT補正用_IS!$C$11,RT補正用_IS!$A$11)</f>
        <v>Methamidophos-d6</v>
      </c>
      <c r="P238" s="1" t="str" cm="1">
        <f t="array" ref="P238">_xlfn.IFS(O238="-",RT補正用_IS!$A$3, O238=RT補正用_IS!$A$3,RT補正用_IS!$A$5,O238=RT補正用_IS!$A$5,RT補正用_IS!$A$6,O238=RT補正用_IS!$A$6,RT補正用_IS!$A$7,O238=RT補正用_IS!$A$7,RT補正用_IS!$A$8,O238=RT補正用_IS!$A$8,RT補正用_IS!$A$9,O238=RT補正用_IS!$A$9,RT補正用_IS!$A$10,O238=RT補正用_IS!$A$10,RT補正用_IS!$A$11,O238=RT補正用_IS!$A$11,"-")</f>
        <v>Methomyl-d3</v>
      </c>
      <c r="Q238" s="18" cm="1">
        <f t="array" ref="Q238">_xlfn.IFS(AND(O238&lt;&gt;"-",P238&lt;&gt;"-"),K238*AVERAGE(VLOOKUP(O238,テーブル3[],5,FALSE),VLOOKUP(P238,テーブル3[],5,FALSE)),AND(O238="-",P238&lt;&gt;"-"),K238*VLOOKUP(P238,テーブル3[],5,FALSE),AND(O238&lt;&gt;"-",P238="-"),K238*VLOOKUP(O238,テーブル3[],5,FALSE),AND(O238="-",P238="-"),VLOOKUP(C238,テーブル3[],4,FALSE))</f>
        <v>13.557751303814294</v>
      </c>
      <c r="R238" s="1"/>
    </row>
    <row r="239" spans="1:18" x14ac:dyDescent="0.2">
      <c r="A239" s="1">
        <v>111</v>
      </c>
      <c r="B239" s="1" t="b">
        <v>0</v>
      </c>
      <c r="C239" s="1" t="s">
        <v>202</v>
      </c>
      <c r="D239" s="1" t="s">
        <v>205</v>
      </c>
      <c r="E239" s="1" t="s">
        <v>204</v>
      </c>
      <c r="F239" s="1" t="s">
        <v>3</v>
      </c>
      <c r="G239" s="1">
        <v>298.10336000000001</v>
      </c>
      <c r="H239" s="1">
        <v>130.02472</v>
      </c>
      <c r="I239" s="1">
        <v>0.01</v>
      </c>
      <c r="J239" s="1" t="s">
        <v>4</v>
      </c>
      <c r="K239" s="14">
        <v>12.5</v>
      </c>
      <c r="L239" s="1" t="s">
        <v>5</v>
      </c>
      <c r="M239" s="1" t="s">
        <v>170</v>
      </c>
      <c r="N239" s="6" t="s">
        <v>630</v>
      </c>
      <c r="O239" s="1" t="str" cm="1">
        <f t="array" ref="O239">_xlfn.IFS(K239&lt;RT補正用_IS!$C$3,"-",
AND(K239&gt;RT補正用_IS!$C$3,K239&lt;RT補正用_IS!$C$5),RT補正用_IS!$A$3,
AND(K239&gt;RT補正用_IS!$C$5,K239&lt;RT補正用_IS!$C$6),RT補正用_IS!$A$5,
AND(K239&gt;RT補正用_IS!$C$6,K239&lt;RT補正用_IS!$C$7),RT補正用_IS!$A$6,
AND(K239&gt;RT補正用_IS!$C$7,K239&lt;RT補正用_IS!$C$8),RT補正用_IS!$A$7,
AND(K239&gt;RT補正用_IS!$C$8,K239&lt;RT補正用_IS!$C$9),RT補正用_IS!$A$8,
AND(K239&gt;RT補正用_IS!$C$9,K239&lt;RT補正用_IS!$C$10),RT補正用_IS!$A$9,
AND(K239&gt;RT補正用_IS!$C$10,K239&lt;RT補正用_IS!$C$11),RT補正用_IS!$A$10,
K239&gt;RT補正用_IS!$C$11,RT補正用_IS!$A$11)</f>
        <v>Methamidophos-d6</v>
      </c>
      <c r="P239" s="1" t="str" cm="1">
        <f t="array" ref="P239">_xlfn.IFS(O239="-",RT補正用_IS!$A$3, O239=RT補正用_IS!$A$3,RT補正用_IS!$A$5,O239=RT補正用_IS!$A$5,RT補正用_IS!$A$6,O239=RT補正用_IS!$A$6,RT補正用_IS!$A$7,O239=RT補正用_IS!$A$7,RT補正用_IS!$A$8,O239=RT補正用_IS!$A$8,RT補正用_IS!$A$9,O239=RT補正用_IS!$A$9,RT補正用_IS!$A$10,O239=RT補正用_IS!$A$10,RT補正用_IS!$A$11,O239=RT補正用_IS!$A$11,"-")</f>
        <v>Methomyl-d3</v>
      </c>
      <c r="Q239" s="18" cm="1">
        <f t="array" ref="Q239">_xlfn.IFS(AND(O239&lt;&gt;"-",P239&lt;&gt;"-"),K239*AVERAGE(VLOOKUP(O239,テーブル3[],5,FALSE),VLOOKUP(P239,テーブル3[],5,FALSE)),AND(O239="-",P239&lt;&gt;"-"),K239*VLOOKUP(P239,テーブル3[],5,FALSE),AND(O239&lt;&gt;"-",P239="-"),K239*VLOOKUP(O239,テーブル3[],5,FALSE),AND(O239="-",P239="-"),VLOOKUP(C239,テーブル3[],4,FALSE))</f>
        <v>13.557751303814294</v>
      </c>
      <c r="R239" s="1"/>
    </row>
    <row r="240" spans="1:18" x14ac:dyDescent="0.2">
      <c r="A240" s="1">
        <v>112</v>
      </c>
      <c r="B240" s="1" t="b">
        <v>0</v>
      </c>
      <c r="C240" s="1" t="s">
        <v>202</v>
      </c>
      <c r="D240" s="1" t="s">
        <v>206</v>
      </c>
      <c r="E240" s="1" t="s">
        <v>204</v>
      </c>
      <c r="F240" s="1" t="s">
        <v>3</v>
      </c>
      <c r="G240" s="1">
        <v>298.10336000000001</v>
      </c>
      <c r="H240" s="1">
        <v>82.028739999999999</v>
      </c>
      <c r="I240" s="1">
        <v>0.01</v>
      </c>
      <c r="J240" s="1" t="s">
        <v>4</v>
      </c>
      <c r="K240" s="14">
        <v>12.5</v>
      </c>
      <c r="L240" s="1" t="s">
        <v>5</v>
      </c>
      <c r="M240" s="1" t="s">
        <v>170</v>
      </c>
      <c r="N240" s="6" t="s">
        <v>630</v>
      </c>
      <c r="O240" s="1" t="str" cm="1">
        <f t="array" ref="O240">_xlfn.IFS(K240&lt;RT補正用_IS!$C$3,"-",
AND(K240&gt;RT補正用_IS!$C$3,K240&lt;RT補正用_IS!$C$5),RT補正用_IS!$A$3,
AND(K240&gt;RT補正用_IS!$C$5,K240&lt;RT補正用_IS!$C$6),RT補正用_IS!$A$5,
AND(K240&gt;RT補正用_IS!$C$6,K240&lt;RT補正用_IS!$C$7),RT補正用_IS!$A$6,
AND(K240&gt;RT補正用_IS!$C$7,K240&lt;RT補正用_IS!$C$8),RT補正用_IS!$A$7,
AND(K240&gt;RT補正用_IS!$C$8,K240&lt;RT補正用_IS!$C$9),RT補正用_IS!$A$8,
AND(K240&gt;RT補正用_IS!$C$9,K240&lt;RT補正用_IS!$C$10),RT補正用_IS!$A$9,
AND(K240&gt;RT補正用_IS!$C$10,K240&lt;RT補正用_IS!$C$11),RT補正用_IS!$A$10,
K240&gt;RT補正用_IS!$C$11,RT補正用_IS!$A$11)</f>
        <v>Methamidophos-d6</v>
      </c>
      <c r="P240" s="1" t="str" cm="1">
        <f t="array" ref="P240">_xlfn.IFS(O240="-",RT補正用_IS!$A$3, O240=RT補正用_IS!$A$3,RT補正用_IS!$A$5,O240=RT補正用_IS!$A$5,RT補正用_IS!$A$6,O240=RT補正用_IS!$A$6,RT補正用_IS!$A$7,O240=RT補正用_IS!$A$7,RT補正用_IS!$A$8,O240=RT補正用_IS!$A$8,RT補正用_IS!$A$9,O240=RT補正用_IS!$A$9,RT補正用_IS!$A$10,O240=RT補正用_IS!$A$10,RT補正用_IS!$A$11,O240=RT補正用_IS!$A$11,"-")</f>
        <v>Methomyl-d3</v>
      </c>
      <c r="Q240" s="18" cm="1">
        <f t="array" ref="Q240">_xlfn.IFS(AND(O240&lt;&gt;"-",P240&lt;&gt;"-"),K240*AVERAGE(VLOOKUP(O240,テーブル3[],5,FALSE),VLOOKUP(P240,テーブル3[],5,FALSE)),AND(O240="-",P240&lt;&gt;"-"),K240*VLOOKUP(P240,テーブル3[],5,FALSE),AND(O240&lt;&gt;"-",P240="-"),K240*VLOOKUP(O240,テーブル3[],5,FALSE),AND(O240="-",P240="-"),VLOOKUP(C240,テーブル3[],4,FALSE))</f>
        <v>13.557751303814294</v>
      </c>
      <c r="R240" s="1"/>
    </row>
    <row r="241" spans="1:18" x14ac:dyDescent="0.2">
      <c r="A241" s="1">
        <v>89</v>
      </c>
      <c r="B241" s="1" t="b">
        <v>1</v>
      </c>
      <c r="C241" s="1" t="s">
        <v>167</v>
      </c>
      <c r="D241" s="1" t="s">
        <v>25</v>
      </c>
      <c r="E241" s="1" t="s">
        <v>168</v>
      </c>
      <c r="F241" s="1" t="s">
        <v>3</v>
      </c>
      <c r="G241" s="1">
        <v>302.08697999999998</v>
      </c>
      <c r="H241" s="1"/>
      <c r="I241" s="1">
        <v>0.01</v>
      </c>
      <c r="J241" s="1" t="s">
        <v>4</v>
      </c>
      <c r="K241" s="14">
        <v>29.8</v>
      </c>
      <c r="L241" s="1"/>
      <c r="M241" s="1" t="s">
        <v>6</v>
      </c>
      <c r="N241" s="6" t="s">
        <v>630</v>
      </c>
      <c r="O241" s="11" t="s">
        <v>627</v>
      </c>
      <c r="P241" s="11" t="s">
        <v>627</v>
      </c>
      <c r="Q241" s="18" cm="1">
        <f t="array" ref="Q241">_xlfn.IFS(AND(O241&lt;&gt;"-",P241&lt;&gt;"-"),K241*AVERAGE(VLOOKUP(O241,テーブル3[],5,FALSE),VLOOKUP(P241,テーブル3[],5,FALSE)),AND(O241="-",P241&lt;&gt;"-"),K241*VLOOKUP(P241,テーブル3[],5,FALSE),AND(O241&lt;&gt;"-",P241="-"),K241*VLOOKUP(O241,テーブル3[],5,FALSE),AND(O241="-",P241="-"),VLOOKUP(C241,テーブル3[],4,FALSE))</f>
        <v>30.3</v>
      </c>
      <c r="R241" s="1"/>
    </row>
    <row r="242" spans="1:18" x14ac:dyDescent="0.2">
      <c r="A242" s="1">
        <v>90</v>
      </c>
      <c r="B242" s="1" t="b">
        <v>1</v>
      </c>
      <c r="C242" s="1" t="s">
        <v>167</v>
      </c>
      <c r="D242" s="1" t="s">
        <v>169</v>
      </c>
      <c r="E242" s="1" t="s">
        <v>168</v>
      </c>
      <c r="F242" s="1" t="s">
        <v>3</v>
      </c>
      <c r="G242" s="1">
        <v>302.08697999999998</v>
      </c>
      <c r="H242" s="1">
        <v>175.0044</v>
      </c>
      <c r="I242" s="1">
        <v>0.01</v>
      </c>
      <c r="J242" s="1" t="s">
        <v>4</v>
      </c>
      <c r="K242" s="14">
        <v>29.8</v>
      </c>
      <c r="L242" s="1"/>
      <c r="M242" s="1" t="s">
        <v>170</v>
      </c>
      <c r="N242" s="6" t="s">
        <v>630</v>
      </c>
      <c r="O242" s="11" t="s">
        <v>627</v>
      </c>
      <c r="P242" s="11" t="s">
        <v>627</v>
      </c>
      <c r="Q242" s="18" cm="1">
        <f t="array" ref="Q242">_xlfn.IFS(AND(O242&lt;&gt;"-",P242&lt;&gt;"-"),K242*AVERAGE(VLOOKUP(O242,テーブル3[],5,FALSE),VLOOKUP(P242,テーブル3[],5,FALSE)),AND(O242="-",P242&lt;&gt;"-"),K242*VLOOKUP(P242,テーブル3[],5,FALSE),AND(O242&lt;&gt;"-",P242="-"),K242*VLOOKUP(O242,テーブル3[],5,FALSE),AND(O242="-",P242="-"),VLOOKUP(C242,テーブル3[],4,FALSE))</f>
        <v>30.3</v>
      </c>
      <c r="R242" s="1"/>
    </row>
    <row r="243" spans="1:18" x14ac:dyDescent="0.2">
      <c r="A243" s="1">
        <v>91</v>
      </c>
      <c r="B243" s="1" t="b">
        <v>1</v>
      </c>
      <c r="C243" s="1" t="s">
        <v>167</v>
      </c>
      <c r="D243" s="1" t="s">
        <v>171</v>
      </c>
      <c r="E243" s="1" t="s">
        <v>168</v>
      </c>
      <c r="F243" s="1" t="s">
        <v>3</v>
      </c>
      <c r="G243" s="1">
        <v>302.08697999999998</v>
      </c>
      <c r="H243" s="1">
        <v>202.99930000000001</v>
      </c>
      <c r="I243" s="1">
        <v>0.01</v>
      </c>
      <c r="J243" s="1" t="s">
        <v>4</v>
      </c>
      <c r="K243" s="14">
        <v>29.8</v>
      </c>
      <c r="L243" s="1"/>
      <c r="M243" s="1" t="s">
        <v>170</v>
      </c>
      <c r="N243" s="6" t="s">
        <v>630</v>
      </c>
      <c r="O243" s="11" t="s">
        <v>627</v>
      </c>
      <c r="P243" s="11" t="s">
        <v>627</v>
      </c>
      <c r="Q243" s="18" cm="1">
        <f t="array" ref="Q243">_xlfn.IFS(AND(O243&lt;&gt;"-",P243&lt;&gt;"-"),K243*AVERAGE(VLOOKUP(O243,テーブル3[],5,FALSE),VLOOKUP(P243,テーブル3[],5,FALSE)),AND(O243="-",P243&lt;&gt;"-"),K243*VLOOKUP(P243,テーブル3[],5,FALSE),AND(O243&lt;&gt;"-",P243="-"),K243*VLOOKUP(O243,テーブル3[],5,FALSE),AND(O243="-",P243="-"),VLOOKUP(C243,テーブル3[],4,FALSE))</f>
        <v>30.3</v>
      </c>
      <c r="R243" s="1"/>
    </row>
    <row r="244" spans="1:18" x14ac:dyDescent="0.2">
      <c r="A244" s="1">
        <v>152</v>
      </c>
      <c r="B244" s="1" t="b">
        <v>0</v>
      </c>
      <c r="C244" s="1" t="s">
        <v>274</v>
      </c>
      <c r="D244" s="1" t="s">
        <v>275</v>
      </c>
      <c r="E244" s="1" t="s">
        <v>276</v>
      </c>
      <c r="F244" s="1" t="s">
        <v>3</v>
      </c>
      <c r="G244" s="1">
        <v>306.16345999999999</v>
      </c>
      <c r="H244" s="1"/>
      <c r="I244" s="1">
        <v>0.01</v>
      </c>
      <c r="J244" s="1" t="s">
        <v>4</v>
      </c>
      <c r="K244" s="14">
        <v>32.6</v>
      </c>
      <c r="L244" s="1" t="s">
        <v>25</v>
      </c>
      <c r="M244" s="1" t="s">
        <v>6</v>
      </c>
      <c r="N244" s="6" t="s">
        <v>630</v>
      </c>
      <c r="O244" s="1" t="str" cm="1">
        <f t="array" ref="O244">_xlfn.IFS(K244&lt;RT補正用_IS!$C$3,"-",
AND(K244&gt;RT補正用_IS!$C$3,K244&lt;RT補正用_IS!$C$5),RT補正用_IS!$A$3,
AND(K244&gt;RT補正用_IS!$C$5,K244&lt;RT補正用_IS!$C$6),RT補正用_IS!$A$5,
AND(K244&gt;RT補正用_IS!$C$6,K244&lt;RT補正用_IS!$C$7),RT補正用_IS!$A$6,
AND(K244&gt;RT補正用_IS!$C$7,K244&lt;RT補正用_IS!$C$8),RT補正用_IS!$A$7,
AND(K244&gt;RT補正用_IS!$C$8,K244&lt;RT補正用_IS!$C$9),RT補正用_IS!$A$8,
AND(K244&gt;RT補正用_IS!$C$9,K244&lt;RT補正用_IS!$C$10),RT補正用_IS!$A$9,
AND(K244&gt;RT補正用_IS!$C$10,K244&lt;RT補正用_IS!$C$11),RT補正用_IS!$A$10,
K244&gt;RT補正用_IS!$C$11,RT補正用_IS!$A$11)</f>
        <v>Imazail-d5</v>
      </c>
      <c r="P244" s="1" t="str" cm="1">
        <f t="array" ref="P244">_xlfn.IFS(O244="-",RT補正用_IS!$A$3, O244=RT補正用_IS!$A$3,RT補正用_IS!$A$5,O244=RT補正用_IS!$A$5,RT補正用_IS!$A$6,O244=RT補正用_IS!$A$6,RT補正用_IS!$A$7,O244=RT補正用_IS!$A$7,RT補正用_IS!$A$8,O244=RT補正用_IS!$A$8,RT補正用_IS!$A$9,O244=RT補正用_IS!$A$9,RT補正用_IS!$A$10,O244=RT補正用_IS!$A$10,RT補正用_IS!$A$11,O244=RT補正用_IS!$A$11,"-")</f>
        <v>Etofenprox-d5</v>
      </c>
      <c r="Q244" s="18" cm="1">
        <f t="array" ref="Q244">_xlfn.IFS(AND(O244&lt;&gt;"-",P244&lt;&gt;"-"),K244*AVERAGE(VLOOKUP(O244,テーブル3[],5,FALSE),VLOOKUP(P244,テーブル3[],5,FALSE)),AND(O244="-",P244&lt;&gt;"-"),K244*VLOOKUP(P244,テーブル3[],5,FALSE),AND(O244&lt;&gt;"-",P244="-"),K244*VLOOKUP(O244,テーブル3[],5,FALSE),AND(O244="-",P244="-"),VLOOKUP(C244,テーブル3[],4,FALSE))</f>
        <v>33.100509431493151</v>
      </c>
      <c r="R244" s="1"/>
    </row>
    <row r="245" spans="1:18" x14ac:dyDescent="0.2">
      <c r="A245" s="1">
        <v>153</v>
      </c>
      <c r="B245" s="1" t="b">
        <v>0</v>
      </c>
      <c r="C245" s="1" t="s">
        <v>274</v>
      </c>
      <c r="D245" s="1" t="s">
        <v>277</v>
      </c>
      <c r="E245" s="1" t="s">
        <v>276</v>
      </c>
      <c r="F245" s="1" t="s">
        <v>3</v>
      </c>
      <c r="G245" s="1">
        <v>306.16345999999999</v>
      </c>
      <c r="H245" s="1">
        <v>57.07</v>
      </c>
      <c r="I245" s="1">
        <v>0.01</v>
      </c>
      <c r="J245" s="1" t="s">
        <v>4</v>
      </c>
      <c r="K245" s="14">
        <v>32.6</v>
      </c>
      <c r="L245" s="1" t="s">
        <v>25</v>
      </c>
      <c r="M245" s="1" t="s">
        <v>33</v>
      </c>
      <c r="N245" s="6" t="s">
        <v>630</v>
      </c>
      <c r="O245" s="1" t="str" cm="1">
        <f t="array" ref="O245">_xlfn.IFS(K245&lt;RT補正用_IS!$C$3,"-",
AND(K245&gt;RT補正用_IS!$C$3,K245&lt;RT補正用_IS!$C$5),RT補正用_IS!$A$3,
AND(K245&gt;RT補正用_IS!$C$5,K245&lt;RT補正用_IS!$C$6),RT補正用_IS!$A$5,
AND(K245&gt;RT補正用_IS!$C$6,K245&lt;RT補正用_IS!$C$7),RT補正用_IS!$A$6,
AND(K245&gt;RT補正用_IS!$C$7,K245&lt;RT補正用_IS!$C$8),RT補正用_IS!$A$7,
AND(K245&gt;RT補正用_IS!$C$8,K245&lt;RT補正用_IS!$C$9),RT補正用_IS!$A$8,
AND(K245&gt;RT補正用_IS!$C$9,K245&lt;RT補正用_IS!$C$10),RT補正用_IS!$A$9,
AND(K245&gt;RT補正用_IS!$C$10,K245&lt;RT補正用_IS!$C$11),RT補正用_IS!$A$10,
K245&gt;RT補正用_IS!$C$11,RT補正用_IS!$A$11)</f>
        <v>Imazail-d5</v>
      </c>
      <c r="P245" s="1" t="str" cm="1">
        <f t="array" ref="P245">_xlfn.IFS(O245="-",RT補正用_IS!$A$3, O245=RT補正用_IS!$A$3,RT補正用_IS!$A$5,O245=RT補正用_IS!$A$5,RT補正用_IS!$A$6,O245=RT補正用_IS!$A$6,RT補正用_IS!$A$7,O245=RT補正用_IS!$A$7,RT補正用_IS!$A$8,O245=RT補正用_IS!$A$8,RT補正用_IS!$A$9,O245=RT補正用_IS!$A$9,RT補正用_IS!$A$10,O245=RT補正用_IS!$A$10,RT補正用_IS!$A$11,O245=RT補正用_IS!$A$11,"-")</f>
        <v>Etofenprox-d5</v>
      </c>
      <c r="Q245" s="18" cm="1">
        <f t="array" ref="Q245">_xlfn.IFS(AND(O245&lt;&gt;"-",P245&lt;&gt;"-"),K245*AVERAGE(VLOOKUP(O245,テーブル3[],5,FALSE),VLOOKUP(P245,テーブル3[],5,FALSE)),AND(O245="-",P245&lt;&gt;"-"),K245*VLOOKUP(P245,テーブル3[],5,FALSE),AND(O245&lt;&gt;"-",P245="-"),K245*VLOOKUP(O245,テーブル3[],5,FALSE),AND(O245="-",P245="-"),VLOOKUP(C245,テーブル3[],4,FALSE))</f>
        <v>33.100509431493151</v>
      </c>
      <c r="R245" s="1"/>
    </row>
    <row r="246" spans="1:18" x14ac:dyDescent="0.2">
      <c r="A246" s="1">
        <v>154</v>
      </c>
      <c r="B246" s="1" t="b">
        <v>0</v>
      </c>
      <c r="C246" s="1" t="s">
        <v>274</v>
      </c>
      <c r="D246" s="1" t="s">
        <v>278</v>
      </c>
      <c r="E246" s="1" t="s">
        <v>276</v>
      </c>
      <c r="F246" s="1" t="s">
        <v>3</v>
      </c>
      <c r="G246" s="1">
        <v>306.16345999999999</v>
      </c>
      <c r="H246" s="1">
        <v>106.0654</v>
      </c>
      <c r="I246" s="1">
        <v>0.01</v>
      </c>
      <c r="J246" s="1" t="s">
        <v>4</v>
      </c>
      <c r="K246" s="14">
        <v>32.6</v>
      </c>
      <c r="L246" s="1" t="s">
        <v>25</v>
      </c>
      <c r="M246" s="1" t="s">
        <v>33</v>
      </c>
      <c r="N246" s="6" t="s">
        <v>630</v>
      </c>
      <c r="O246" s="1" t="str" cm="1">
        <f t="array" ref="O246">_xlfn.IFS(K246&lt;RT補正用_IS!$C$3,"-",
AND(K246&gt;RT補正用_IS!$C$3,K246&lt;RT補正用_IS!$C$5),RT補正用_IS!$A$3,
AND(K246&gt;RT補正用_IS!$C$5,K246&lt;RT補正用_IS!$C$6),RT補正用_IS!$A$5,
AND(K246&gt;RT補正用_IS!$C$6,K246&lt;RT補正用_IS!$C$7),RT補正用_IS!$A$6,
AND(K246&gt;RT補正用_IS!$C$7,K246&lt;RT補正用_IS!$C$8),RT補正用_IS!$A$7,
AND(K246&gt;RT補正用_IS!$C$8,K246&lt;RT補正用_IS!$C$9),RT補正用_IS!$A$8,
AND(K246&gt;RT補正用_IS!$C$9,K246&lt;RT補正用_IS!$C$10),RT補正用_IS!$A$9,
AND(K246&gt;RT補正用_IS!$C$10,K246&lt;RT補正用_IS!$C$11),RT補正用_IS!$A$10,
K246&gt;RT補正用_IS!$C$11,RT補正用_IS!$A$11)</f>
        <v>Imazail-d5</v>
      </c>
      <c r="P246" s="1" t="str" cm="1">
        <f t="array" ref="P246">_xlfn.IFS(O246="-",RT補正用_IS!$A$3, O246=RT補正用_IS!$A$3,RT補正用_IS!$A$5,O246=RT補正用_IS!$A$5,RT補正用_IS!$A$6,O246=RT補正用_IS!$A$6,RT補正用_IS!$A$7,O246=RT補正用_IS!$A$7,RT補正用_IS!$A$8,O246=RT補正用_IS!$A$8,RT補正用_IS!$A$9,O246=RT補正用_IS!$A$9,RT補正用_IS!$A$10,O246=RT補正用_IS!$A$10,RT補正用_IS!$A$11,O246=RT補正用_IS!$A$11,"-")</f>
        <v>Etofenprox-d5</v>
      </c>
      <c r="Q246" s="18" cm="1">
        <f t="array" ref="Q246">_xlfn.IFS(AND(O246&lt;&gt;"-",P246&lt;&gt;"-"),K246*AVERAGE(VLOOKUP(O246,テーブル3[],5,FALSE),VLOOKUP(P246,テーブル3[],5,FALSE)),AND(O246="-",P246&lt;&gt;"-"),K246*VLOOKUP(P246,テーブル3[],5,FALSE),AND(O246&lt;&gt;"-",P246="-"),K246*VLOOKUP(O246,テーブル3[],5,FALSE),AND(O246="-",P246="-"),VLOOKUP(C246,テーブル3[],4,FALSE))</f>
        <v>33.100509431493151</v>
      </c>
      <c r="R246" s="1"/>
    </row>
    <row r="247" spans="1:18" x14ac:dyDescent="0.2">
      <c r="A247" s="1">
        <v>143</v>
      </c>
      <c r="B247" s="1" t="b">
        <v>0</v>
      </c>
      <c r="C247" s="1" t="s">
        <v>259</v>
      </c>
      <c r="D247" s="1" t="s">
        <v>260</v>
      </c>
      <c r="E247" s="1" t="s">
        <v>261</v>
      </c>
      <c r="F247" s="1" t="s">
        <v>3</v>
      </c>
      <c r="G247" s="1">
        <v>308.15242000000001</v>
      </c>
      <c r="H247" s="1"/>
      <c r="I247" s="1">
        <v>0.01</v>
      </c>
      <c r="J247" s="1" t="s">
        <v>4</v>
      </c>
      <c r="K247" s="14">
        <v>29.6</v>
      </c>
      <c r="L247" s="1" t="s">
        <v>25</v>
      </c>
      <c r="M247" s="1" t="s">
        <v>6</v>
      </c>
      <c r="N247" s="6" t="s">
        <v>630</v>
      </c>
      <c r="O247" s="1" t="str" cm="1">
        <f t="array" ref="O247">_xlfn.IFS(K247&lt;RT補正用_IS!$C$3,"-",
AND(K247&gt;RT補正用_IS!$C$3,K247&lt;RT補正用_IS!$C$5),RT補正用_IS!$A$3,
AND(K247&gt;RT補正用_IS!$C$5,K247&lt;RT補正用_IS!$C$6),RT補正用_IS!$A$5,
AND(K247&gt;RT補正用_IS!$C$6,K247&lt;RT補正用_IS!$C$7),RT補正用_IS!$A$6,
AND(K247&gt;RT補正用_IS!$C$7,K247&lt;RT補正用_IS!$C$8),RT補正用_IS!$A$7,
AND(K247&gt;RT補正用_IS!$C$8,K247&lt;RT補正用_IS!$C$9),RT補正用_IS!$A$8,
AND(K247&gt;RT補正用_IS!$C$9,K247&lt;RT補正用_IS!$C$10),RT補正用_IS!$A$9,
AND(K247&gt;RT補正用_IS!$C$10,K247&lt;RT補正用_IS!$C$11),RT補正用_IS!$A$10,
K247&gt;RT補正用_IS!$C$11,RT補正用_IS!$A$11)</f>
        <v>13C6-DCMU</v>
      </c>
      <c r="P247" s="1" t="str" cm="1">
        <f t="array" ref="P247">_xlfn.IFS(O247="-",RT補正用_IS!$A$3, O247=RT補正用_IS!$A$3,RT補正用_IS!$A$5,O247=RT補正用_IS!$A$5,RT補正用_IS!$A$6,O247=RT補正用_IS!$A$6,RT補正用_IS!$A$7,O247=RT補正用_IS!$A$7,RT補正用_IS!$A$8,O247=RT補正用_IS!$A$8,RT補正用_IS!$A$9,O247=RT補正用_IS!$A$9,RT補正用_IS!$A$10,O247=RT補正用_IS!$A$10,RT補正用_IS!$A$11,O247=RT補正用_IS!$A$11,"-")</f>
        <v>Imazail-d5</v>
      </c>
      <c r="Q247" s="18" cm="1">
        <f t="array" ref="Q247">_xlfn.IFS(AND(O247&lt;&gt;"-",P247&lt;&gt;"-"),K247*AVERAGE(VLOOKUP(O247,テーブル3[],5,FALSE),VLOOKUP(P247,テーブル3[],5,FALSE)),AND(O247="-",P247&lt;&gt;"-"),K247*VLOOKUP(P247,テーブル3[],5,FALSE),AND(O247&lt;&gt;"-",P247="-"),K247*VLOOKUP(O247,テーブル3[],5,FALSE),AND(O247="-",P247="-"),VLOOKUP(C247,テーブル3[],4,FALSE))</f>
        <v>30.14467777440311</v>
      </c>
      <c r="R247" s="1"/>
    </row>
    <row r="248" spans="1:18" x14ac:dyDescent="0.2">
      <c r="A248" s="1">
        <v>144</v>
      </c>
      <c r="B248" s="1" t="b">
        <v>0</v>
      </c>
      <c r="C248" s="1" t="s">
        <v>259</v>
      </c>
      <c r="D248" s="1" t="s">
        <v>262</v>
      </c>
      <c r="E248" s="1" t="s">
        <v>261</v>
      </c>
      <c r="F248" s="1" t="s">
        <v>3</v>
      </c>
      <c r="G248" s="1">
        <v>308.15242000000001</v>
      </c>
      <c r="H248" s="1">
        <v>70.040199999999999</v>
      </c>
      <c r="I248" s="1">
        <v>0.01</v>
      </c>
      <c r="J248" s="1" t="s">
        <v>4</v>
      </c>
      <c r="K248" s="14">
        <v>29.6</v>
      </c>
      <c r="L248" s="1" t="s">
        <v>25</v>
      </c>
      <c r="M248" s="1" t="s">
        <v>33</v>
      </c>
      <c r="N248" s="6" t="s">
        <v>630</v>
      </c>
      <c r="O248" s="1" t="str" cm="1">
        <f t="array" ref="O248">_xlfn.IFS(K248&lt;RT補正用_IS!$C$3,"-",
AND(K248&gt;RT補正用_IS!$C$3,K248&lt;RT補正用_IS!$C$5),RT補正用_IS!$A$3,
AND(K248&gt;RT補正用_IS!$C$5,K248&lt;RT補正用_IS!$C$6),RT補正用_IS!$A$5,
AND(K248&gt;RT補正用_IS!$C$6,K248&lt;RT補正用_IS!$C$7),RT補正用_IS!$A$6,
AND(K248&gt;RT補正用_IS!$C$7,K248&lt;RT補正用_IS!$C$8),RT補正用_IS!$A$7,
AND(K248&gt;RT補正用_IS!$C$8,K248&lt;RT補正用_IS!$C$9),RT補正用_IS!$A$8,
AND(K248&gt;RT補正用_IS!$C$9,K248&lt;RT補正用_IS!$C$10),RT補正用_IS!$A$9,
AND(K248&gt;RT補正用_IS!$C$10,K248&lt;RT補正用_IS!$C$11),RT補正用_IS!$A$10,
K248&gt;RT補正用_IS!$C$11,RT補正用_IS!$A$11)</f>
        <v>13C6-DCMU</v>
      </c>
      <c r="P248" s="1" t="str" cm="1">
        <f t="array" ref="P248">_xlfn.IFS(O248="-",RT補正用_IS!$A$3, O248=RT補正用_IS!$A$3,RT補正用_IS!$A$5,O248=RT補正用_IS!$A$5,RT補正用_IS!$A$6,O248=RT補正用_IS!$A$6,RT補正用_IS!$A$7,O248=RT補正用_IS!$A$7,RT補正用_IS!$A$8,O248=RT補正用_IS!$A$8,RT補正用_IS!$A$9,O248=RT補正用_IS!$A$9,RT補正用_IS!$A$10,O248=RT補正用_IS!$A$10,RT補正用_IS!$A$11,O248=RT補正用_IS!$A$11,"-")</f>
        <v>Imazail-d5</v>
      </c>
      <c r="Q248" s="18" cm="1">
        <f t="array" ref="Q248">_xlfn.IFS(AND(O248&lt;&gt;"-",P248&lt;&gt;"-"),K248*AVERAGE(VLOOKUP(O248,テーブル3[],5,FALSE),VLOOKUP(P248,テーブル3[],5,FALSE)),AND(O248="-",P248&lt;&gt;"-"),K248*VLOOKUP(P248,テーブル3[],5,FALSE),AND(O248&lt;&gt;"-",P248="-"),K248*VLOOKUP(O248,テーブル3[],5,FALSE),AND(O248="-",P248="-"),VLOOKUP(C248,テーブル3[],4,FALSE))</f>
        <v>30.14467777440311</v>
      </c>
      <c r="R248" s="1"/>
    </row>
    <row r="249" spans="1:18" x14ac:dyDescent="0.2">
      <c r="A249" s="1">
        <v>145</v>
      </c>
      <c r="B249" s="1" t="b">
        <v>0</v>
      </c>
      <c r="C249" s="1" t="s">
        <v>259</v>
      </c>
      <c r="D249" s="1" t="s">
        <v>263</v>
      </c>
      <c r="E249" s="1" t="s">
        <v>261</v>
      </c>
      <c r="F249" s="1" t="s">
        <v>3</v>
      </c>
      <c r="G249" s="1">
        <v>308.15242000000001</v>
      </c>
      <c r="H249" s="1">
        <v>125.0153</v>
      </c>
      <c r="I249" s="1">
        <v>0.01</v>
      </c>
      <c r="J249" s="1" t="s">
        <v>4</v>
      </c>
      <c r="K249" s="14">
        <v>29.6</v>
      </c>
      <c r="L249" s="1" t="s">
        <v>25</v>
      </c>
      <c r="M249" s="1" t="s">
        <v>33</v>
      </c>
      <c r="N249" s="6" t="s">
        <v>630</v>
      </c>
      <c r="O249" s="1" t="str" cm="1">
        <f t="array" ref="O249">_xlfn.IFS(K249&lt;RT補正用_IS!$C$3,"-",
AND(K249&gt;RT補正用_IS!$C$3,K249&lt;RT補正用_IS!$C$5),RT補正用_IS!$A$3,
AND(K249&gt;RT補正用_IS!$C$5,K249&lt;RT補正用_IS!$C$6),RT補正用_IS!$A$5,
AND(K249&gt;RT補正用_IS!$C$6,K249&lt;RT補正用_IS!$C$7),RT補正用_IS!$A$6,
AND(K249&gt;RT補正用_IS!$C$7,K249&lt;RT補正用_IS!$C$8),RT補正用_IS!$A$7,
AND(K249&gt;RT補正用_IS!$C$8,K249&lt;RT補正用_IS!$C$9),RT補正用_IS!$A$8,
AND(K249&gt;RT補正用_IS!$C$9,K249&lt;RT補正用_IS!$C$10),RT補正用_IS!$A$9,
AND(K249&gt;RT補正用_IS!$C$10,K249&lt;RT補正用_IS!$C$11),RT補正用_IS!$A$10,
K249&gt;RT補正用_IS!$C$11,RT補正用_IS!$A$11)</f>
        <v>13C6-DCMU</v>
      </c>
      <c r="P249" s="1" t="str" cm="1">
        <f t="array" ref="P249">_xlfn.IFS(O249="-",RT補正用_IS!$A$3, O249=RT補正用_IS!$A$3,RT補正用_IS!$A$5,O249=RT補正用_IS!$A$5,RT補正用_IS!$A$6,O249=RT補正用_IS!$A$6,RT補正用_IS!$A$7,O249=RT補正用_IS!$A$7,RT補正用_IS!$A$8,O249=RT補正用_IS!$A$8,RT補正用_IS!$A$9,O249=RT補正用_IS!$A$9,RT補正用_IS!$A$10,O249=RT補正用_IS!$A$10,RT補正用_IS!$A$11,O249=RT補正用_IS!$A$11,"-")</f>
        <v>Imazail-d5</v>
      </c>
      <c r="Q249" s="18" cm="1">
        <f t="array" ref="Q249">_xlfn.IFS(AND(O249&lt;&gt;"-",P249&lt;&gt;"-"),K249*AVERAGE(VLOOKUP(O249,テーブル3[],5,FALSE),VLOOKUP(P249,テーブル3[],5,FALSE)),AND(O249="-",P249&lt;&gt;"-"),K249*VLOOKUP(P249,テーブル3[],5,FALSE),AND(O249&lt;&gt;"-",P249="-"),K249*VLOOKUP(O249,テーブル3[],5,FALSE),AND(O249="-",P249="-"),VLOOKUP(C249,テーブル3[],4,FALSE))</f>
        <v>30.14467777440311</v>
      </c>
      <c r="R249" s="1"/>
    </row>
    <row r="250" spans="1:18" x14ac:dyDescent="0.2">
      <c r="A250" s="1">
        <v>15</v>
      </c>
      <c r="B250" s="1" t="b">
        <v>0</v>
      </c>
      <c r="C250" s="1" t="s">
        <v>35</v>
      </c>
      <c r="D250" s="1" t="s">
        <v>36</v>
      </c>
      <c r="E250" s="1" t="s">
        <v>37</v>
      </c>
      <c r="F250" s="1" t="s">
        <v>3</v>
      </c>
      <c r="G250" s="1">
        <v>312.09575000000001</v>
      </c>
      <c r="H250" s="1"/>
      <c r="I250" s="1">
        <v>0.01</v>
      </c>
      <c r="J250" s="1" t="s">
        <v>4</v>
      </c>
      <c r="K250" s="14">
        <v>28.7</v>
      </c>
      <c r="L250" s="1" t="s">
        <v>25</v>
      </c>
      <c r="M250" s="1" t="s">
        <v>6</v>
      </c>
      <c r="N250" s="6" t="s">
        <v>630</v>
      </c>
      <c r="O250" s="1" t="str" cm="1">
        <f t="array" ref="O250">_xlfn.IFS(K250&lt;RT補正用_IS!$C$3,"-",
AND(K250&gt;RT補正用_IS!$C$3,K250&lt;RT補正用_IS!$C$5),RT補正用_IS!$A$3,
AND(K250&gt;RT補正用_IS!$C$5,K250&lt;RT補正用_IS!$C$6),RT補正用_IS!$A$5,
AND(K250&gt;RT補正用_IS!$C$6,K250&lt;RT補正用_IS!$C$7),RT補正用_IS!$A$6,
AND(K250&gt;RT補正用_IS!$C$7,K250&lt;RT補正用_IS!$C$8),RT補正用_IS!$A$7,
AND(K250&gt;RT補正用_IS!$C$8,K250&lt;RT補正用_IS!$C$9),RT補正用_IS!$A$8,
AND(K250&gt;RT補正用_IS!$C$9,K250&lt;RT補正用_IS!$C$10),RT補正用_IS!$A$9,
AND(K250&gt;RT補正用_IS!$C$10,K250&lt;RT補正用_IS!$C$11),RT補正用_IS!$A$10,
K250&gt;RT補正用_IS!$C$11,RT補正用_IS!$A$11)</f>
        <v>13C6-DCMU</v>
      </c>
      <c r="P250" s="1" t="str" cm="1">
        <f t="array" ref="P250">_xlfn.IFS(O250="-",RT補正用_IS!$A$3, O250=RT補正用_IS!$A$3,RT補正用_IS!$A$5,O250=RT補正用_IS!$A$5,RT補正用_IS!$A$6,O250=RT補正用_IS!$A$6,RT補正用_IS!$A$7,O250=RT補正用_IS!$A$7,RT補正用_IS!$A$8,O250=RT補正用_IS!$A$8,RT補正用_IS!$A$9,O250=RT補正用_IS!$A$9,RT補正用_IS!$A$10,O250=RT補正用_IS!$A$10,RT補正用_IS!$A$11,O250=RT補正用_IS!$A$11,"-")</f>
        <v>Imazail-d5</v>
      </c>
      <c r="Q250" s="18" cm="1">
        <f t="array" ref="Q250">_xlfn.IFS(AND(O250&lt;&gt;"-",P250&lt;&gt;"-"),K250*AVERAGE(VLOOKUP(O250,テーブル3[],5,FALSE),VLOOKUP(P250,テーブル3[],5,FALSE)),AND(O250="-",P250&lt;&gt;"-"),K250*VLOOKUP(P250,テーブル3[],5,FALSE),AND(O250&lt;&gt;"-",P250="-"),K250*VLOOKUP(O250,テーブル3[],5,FALSE),AND(O250="-",P250="-"),VLOOKUP(C250,テーブル3[],4,FALSE))</f>
        <v>29.228116625857066</v>
      </c>
      <c r="R250" s="1"/>
    </row>
    <row r="251" spans="1:18" x14ac:dyDescent="0.2">
      <c r="A251" s="1">
        <v>16</v>
      </c>
      <c r="B251" s="1" t="b">
        <v>0</v>
      </c>
      <c r="C251" s="1" t="s">
        <v>35</v>
      </c>
      <c r="D251" s="1" t="s">
        <v>38</v>
      </c>
      <c r="E251" s="1" t="s">
        <v>37</v>
      </c>
      <c r="F251" s="1" t="s">
        <v>3</v>
      </c>
      <c r="G251" s="1">
        <v>312.09575000000001</v>
      </c>
      <c r="H251" s="1">
        <v>119.08553000000001</v>
      </c>
      <c r="I251" s="1">
        <v>0.01</v>
      </c>
      <c r="J251" s="1" t="s">
        <v>4</v>
      </c>
      <c r="K251" s="14">
        <v>28.7</v>
      </c>
      <c r="L251" s="1" t="s">
        <v>25</v>
      </c>
      <c r="M251" s="1" t="s">
        <v>33</v>
      </c>
      <c r="N251" s="6" t="s">
        <v>630</v>
      </c>
      <c r="O251" s="1" t="str" cm="1">
        <f t="array" ref="O251">_xlfn.IFS(K251&lt;RT補正用_IS!$C$3,"-",
AND(K251&gt;RT補正用_IS!$C$3,K251&lt;RT補正用_IS!$C$5),RT補正用_IS!$A$3,
AND(K251&gt;RT補正用_IS!$C$5,K251&lt;RT補正用_IS!$C$6),RT補正用_IS!$A$5,
AND(K251&gt;RT補正用_IS!$C$6,K251&lt;RT補正用_IS!$C$7),RT補正用_IS!$A$6,
AND(K251&gt;RT補正用_IS!$C$7,K251&lt;RT補正用_IS!$C$8),RT補正用_IS!$A$7,
AND(K251&gt;RT補正用_IS!$C$8,K251&lt;RT補正用_IS!$C$9),RT補正用_IS!$A$8,
AND(K251&gt;RT補正用_IS!$C$9,K251&lt;RT補正用_IS!$C$10),RT補正用_IS!$A$9,
AND(K251&gt;RT補正用_IS!$C$10,K251&lt;RT補正用_IS!$C$11),RT補正用_IS!$A$10,
K251&gt;RT補正用_IS!$C$11,RT補正用_IS!$A$11)</f>
        <v>13C6-DCMU</v>
      </c>
      <c r="P251" s="1" t="str" cm="1">
        <f t="array" ref="P251">_xlfn.IFS(O251="-",RT補正用_IS!$A$3, O251=RT補正用_IS!$A$3,RT補正用_IS!$A$5,O251=RT補正用_IS!$A$5,RT補正用_IS!$A$6,O251=RT補正用_IS!$A$6,RT補正用_IS!$A$7,O251=RT補正用_IS!$A$7,RT補正用_IS!$A$8,O251=RT補正用_IS!$A$8,RT補正用_IS!$A$9,O251=RT補正用_IS!$A$9,RT補正用_IS!$A$10,O251=RT補正用_IS!$A$10,RT補正用_IS!$A$11,O251=RT補正用_IS!$A$11,"-")</f>
        <v>Imazail-d5</v>
      </c>
      <c r="Q251" s="18" cm="1">
        <f t="array" ref="Q251">_xlfn.IFS(AND(O251&lt;&gt;"-",P251&lt;&gt;"-"),K251*AVERAGE(VLOOKUP(O251,テーブル3[],5,FALSE),VLOOKUP(P251,テーブル3[],5,FALSE)),AND(O251="-",P251&lt;&gt;"-"),K251*VLOOKUP(P251,テーブル3[],5,FALSE),AND(O251&lt;&gt;"-",P251="-"),K251*VLOOKUP(O251,テーブル3[],5,FALSE),AND(O251="-",P251="-"),VLOOKUP(C251,テーブル3[],4,FALSE))</f>
        <v>29.228116625857066</v>
      </c>
      <c r="R251" s="1"/>
    </row>
    <row r="252" spans="1:18" x14ac:dyDescent="0.2">
      <c r="A252" s="1">
        <v>17</v>
      </c>
      <c r="B252" s="1" t="b">
        <v>0</v>
      </c>
      <c r="C252" s="1" t="s">
        <v>35</v>
      </c>
      <c r="D252" s="1" t="s">
        <v>39</v>
      </c>
      <c r="E252" s="1" t="s">
        <v>37</v>
      </c>
      <c r="F252" s="1" t="s">
        <v>3</v>
      </c>
      <c r="G252" s="1">
        <v>312.09575000000001</v>
      </c>
      <c r="H252" s="1">
        <v>137.95490000000001</v>
      </c>
      <c r="I252" s="1">
        <v>0.01</v>
      </c>
      <c r="J252" s="1" t="s">
        <v>4</v>
      </c>
      <c r="K252" s="14">
        <v>28.7</v>
      </c>
      <c r="L252" s="1" t="s">
        <v>25</v>
      </c>
      <c r="M252" s="1" t="s">
        <v>33</v>
      </c>
      <c r="N252" s="6" t="s">
        <v>630</v>
      </c>
      <c r="O252" s="1" t="str" cm="1">
        <f t="array" ref="O252">_xlfn.IFS(K252&lt;RT補正用_IS!$C$3,"-",
AND(K252&gt;RT補正用_IS!$C$3,K252&lt;RT補正用_IS!$C$5),RT補正用_IS!$A$3,
AND(K252&gt;RT補正用_IS!$C$5,K252&lt;RT補正用_IS!$C$6),RT補正用_IS!$A$5,
AND(K252&gt;RT補正用_IS!$C$6,K252&lt;RT補正用_IS!$C$7),RT補正用_IS!$A$6,
AND(K252&gt;RT補正用_IS!$C$7,K252&lt;RT補正用_IS!$C$8),RT補正用_IS!$A$7,
AND(K252&gt;RT補正用_IS!$C$8,K252&lt;RT補正用_IS!$C$9),RT補正用_IS!$A$8,
AND(K252&gt;RT補正用_IS!$C$9,K252&lt;RT補正用_IS!$C$10),RT補正用_IS!$A$9,
AND(K252&gt;RT補正用_IS!$C$10,K252&lt;RT補正用_IS!$C$11),RT補正用_IS!$A$10,
K252&gt;RT補正用_IS!$C$11,RT補正用_IS!$A$11)</f>
        <v>13C6-DCMU</v>
      </c>
      <c r="P252" s="1" t="str" cm="1">
        <f t="array" ref="P252">_xlfn.IFS(O252="-",RT補正用_IS!$A$3, O252=RT補正用_IS!$A$3,RT補正用_IS!$A$5,O252=RT補正用_IS!$A$5,RT補正用_IS!$A$6,O252=RT補正用_IS!$A$6,RT補正用_IS!$A$7,O252=RT補正用_IS!$A$7,RT補正用_IS!$A$8,O252=RT補正用_IS!$A$8,RT補正用_IS!$A$9,O252=RT補正用_IS!$A$9,RT補正用_IS!$A$10,O252=RT補正用_IS!$A$10,RT補正用_IS!$A$11,O252=RT補正用_IS!$A$11,"-")</f>
        <v>Imazail-d5</v>
      </c>
      <c r="Q252" s="18" cm="1">
        <f t="array" ref="Q252">_xlfn.IFS(AND(O252&lt;&gt;"-",P252&lt;&gt;"-"),K252*AVERAGE(VLOOKUP(O252,テーブル3[],5,FALSE),VLOOKUP(P252,テーブル3[],5,FALSE)),AND(O252="-",P252&lt;&gt;"-"),K252*VLOOKUP(P252,テーブル3[],5,FALSE),AND(O252&lt;&gt;"-",P252="-"),K252*VLOOKUP(O252,テーブル3[],5,FALSE),AND(O252="-",P252="-"),VLOOKUP(C252,テーブル3[],4,FALSE))</f>
        <v>29.228116625857066</v>
      </c>
      <c r="R252" s="1"/>
    </row>
    <row r="253" spans="1:18" x14ac:dyDescent="0.2">
      <c r="A253" s="1">
        <v>18</v>
      </c>
      <c r="B253" s="1" t="b">
        <v>0</v>
      </c>
      <c r="C253" s="1" t="s">
        <v>40</v>
      </c>
      <c r="D253" s="1" t="s">
        <v>41</v>
      </c>
      <c r="E253" s="1" t="s">
        <v>42</v>
      </c>
      <c r="F253" s="1" t="s">
        <v>3</v>
      </c>
      <c r="G253" s="1">
        <v>312.17248000000001</v>
      </c>
      <c r="H253" s="1"/>
      <c r="I253" s="1">
        <v>0.01</v>
      </c>
      <c r="J253" s="1" t="s">
        <v>4</v>
      </c>
      <c r="K253" s="14">
        <v>32.700000000000003</v>
      </c>
      <c r="L253" s="1" t="s">
        <v>25</v>
      </c>
      <c r="M253" s="1" t="s">
        <v>6</v>
      </c>
      <c r="N253" s="6" t="s">
        <v>630</v>
      </c>
      <c r="O253" s="1" t="str" cm="1">
        <f t="array" ref="O253">_xlfn.IFS(K253&lt;RT補正用_IS!$C$3,"-",
AND(K253&gt;RT補正用_IS!$C$3,K253&lt;RT補正用_IS!$C$5),RT補正用_IS!$A$3,
AND(K253&gt;RT補正用_IS!$C$5,K253&lt;RT補正用_IS!$C$6),RT補正用_IS!$A$5,
AND(K253&gt;RT補正用_IS!$C$6,K253&lt;RT補正用_IS!$C$7),RT補正用_IS!$A$6,
AND(K253&gt;RT補正用_IS!$C$7,K253&lt;RT補正用_IS!$C$8),RT補正用_IS!$A$7,
AND(K253&gt;RT補正用_IS!$C$8,K253&lt;RT補正用_IS!$C$9),RT補正用_IS!$A$8,
AND(K253&gt;RT補正用_IS!$C$9,K253&lt;RT補正用_IS!$C$10),RT補正用_IS!$A$9,
AND(K253&gt;RT補正用_IS!$C$10,K253&lt;RT補正用_IS!$C$11),RT補正用_IS!$A$10,
K253&gt;RT補正用_IS!$C$11,RT補正用_IS!$A$11)</f>
        <v>Imazail-d5</v>
      </c>
      <c r="P253" s="1" t="str" cm="1">
        <f t="array" ref="P253">_xlfn.IFS(O253="-",RT補正用_IS!$A$3, O253=RT補正用_IS!$A$3,RT補正用_IS!$A$5,O253=RT補正用_IS!$A$5,RT補正用_IS!$A$6,O253=RT補正用_IS!$A$6,RT補正用_IS!$A$7,O253=RT補正用_IS!$A$7,RT補正用_IS!$A$8,O253=RT補正用_IS!$A$8,RT補正用_IS!$A$9,O253=RT補正用_IS!$A$9,RT補正用_IS!$A$10,O253=RT補正用_IS!$A$10,RT補正用_IS!$A$11,O253=RT補正用_IS!$A$11,"-")</f>
        <v>Etofenprox-d5</v>
      </c>
      <c r="Q253" s="18" cm="1">
        <f t="array" ref="Q253">_xlfn.IFS(AND(O253&lt;&gt;"-",P253&lt;&gt;"-"),K253*AVERAGE(VLOOKUP(O253,テーブル3[],5,FALSE),VLOOKUP(P253,テーブル3[],5,FALSE)),AND(O253="-",P253&lt;&gt;"-"),K253*VLOOKUP(P253,テーブル3[],5,FALSE),AND(O253&lt;&gt;"-",P253="-"),K253*VLOOKUP(O253,テーブル3[],5,FALSE),AND(O253="-",P253="-"),VLOOKUP(C253,テーブル3[],4,FALSE))</f>
        <v>33.202044736497733</v>
      </c>
      <c r="R253" s="1"/>
    </row>
    <row r="254" spans="1:18" x14ac:dyDescent="0.2">
      <c r="A254" s="1">
        <v>19</v>
      </c>
      <c r="B254" s="1" t="b">
        <v>0</v>
      </c>
      <c r="C254" s="1" t="s">
        <v>40</v>
      </c>
      <c r="D254" s="1" t="s">
        <v>43</v>
      </c>
      <c r="E254" s="1" t="s">
        <v>42</v>
      </c>
      <c r="F254" s="1" t="s">
        <v>3</v>
      </c>
      <c r="G254" s="1">
        <v>312.17248000000001</v>
      </c>
      <c r="H254" s="1">
        <v>162.12773000000001</v>
      </c>
      <c r="I254" s="1">
        <v>0.01</v>
      </c>
      <c r="J254" s="1" t="s">
        <v>4</v>
      </c>
      <c r="K254" s="14">
        <v>32.700000000000003</v>
      </c>
      <c r="L254" s="1" t="s">
        <v>25</v>
      </c>
      <c r="M254" s="1" t="s">
        <v>33</v>
      </c>
      <c r="N254" s="6" t="s">
        <v>630</v>
      </c>
      <c r="O254" s="1" t="str" cm="1">
        <f t="array" ref="O254">_xlfn.IFS(K254&lt;RT補正用_IS!$C$3,"-",
AND(K254&gt;RT補正用_IS!$C$3,K254&lt;RT補正用_IS!$C$5),RT補正用_IS!$A$3,
AND(K254&gt;RT補正用_IS!$C$5,K254&lt;RT補正用_IS!$C$6),RT補正用_IS!$A$5,
AND(K254&gt;RT補正用_IS!$C$6,K254&lt;RT補正用_IS!$C$7),RT補正用_IS!$A$6,
AND(K254&gt;RT補正用_IS!$C$7,K254&lt;RT補正用_IS!$C$8),RT補正用_IS!$A$7,
AND(K254&gt;RT補正用_IS!$C$8,K254&lt;RT補正用_IS!$C$9),RT補正用_IS!$A$8,
AND(K254&gt;RT補正用_IS!$C$9,K254&lt;RT補正用_IS!$C$10),RT補正用_IS!$A$9,
AND(K254&gt;RT補正用_IS!$C$10,K254&lt;RT補正用_IS!$C$11),RT補正用_IS!$A$10,
K254&gt;RT補正用_IS!$C$11,RT補正用_IS!$A$11)</f>
        <v>Imazail-d5</v>
      </c>
      <c r="P254" s="1" t="str" cm="1">
        <f t="array" ref="P254">_xlfn.IFS(O254="-",RT補正用_IS!$A$3, O254=RT補正用_IS!$A$3,RT補正用_IS!$A$5,O254=RT補正用_IS!$A$5,RT補正用_IS!$A$6,O254=RT補正用_IS!$A$6,RT補正用_IS!$A$7,O254=RT補正用_IS!$A$7,RT補正用_IS!$A$8,O254=RT補正用_IS!$A$8,RT補正用_IS!$A$9,O254=RT補正用_IS!$A$9,RT補正用_IS!$A$10,O254=RT補正用_IS!$A$10,RT補正用_IS!$A$11,O254=RT補正用_IS!$A$11,"-")</f>
        <v>Etofenprox-d5</v>
      </c>
      <c r="Q254" s="18" cm="1">
        <f t="array" ref="Q254">_xlfn.IFS(AND(O254&lt;&gt;"-",P254&lt;&gt;"-"),K254*AVERAGE(VLOOKUP(O254,テーブル3[],5,FALSE),VLOOKUP(P254,テーブル3[],5,FALSE)),AND(O254="-",P254&lt;&gt;"-"),K254*VLOOKUP(P254,テーブル3[],5,FALSE),AND(O254&lt;&gt;"-",P254="-"),K254*VLOOKUP(O254,テーブル3[],5,FALSE),AND(O254="-",P254="-"),VLOOKUP(C254,テーブル3[],4,FALSE))</f>
        <v>33.202044736497733</v>
      </c>
      <c r="R254" s="1"/>
    </row>
    <row r="255" spans="1:18" x14ac:dyDescent="0.2">
      <c r="A255" s="1">
        <v>20</v>
      </c>
      <c r="B255" s="1" t="b">
        <v>0</v>
      </c>
      <c r="C255" s="1" t="s">
        <v>40</v>
      </c>
      <c r="D255" s="1" t="s">
        <v>44</v>
      </c>
      <c r="E255" s="1" t="s">
        <v>42</v>
      </c>
      <c r="F255" s="1" t="s">
        <v>3</v>
      </c>
      <c r="G255" s="1">
        <v>312.17248000000001</v>
      </c>
      <c r="H255" s="1">
        <v>57.069879999999998</v>
      </c>
      <c r="I255" s="1">
        <v>0.01</v>
      </c>
      <c r="J255" s="1" t="s">
        <v>4</v>
      </c>
      <c r="K255" s="14">
        <v>32.700000000000003</v>
      </c>
      <c r="L255" s="1" t="s">
        <v>25</v>
      </c>
      <c r="M255" s="1" t="s">
        <v>33</v>
      </c>
      <c r="N255" s="6" t="s">
        <v>630</v>
      </c>
      <c r="O255" s="1" t="str" cm="1">
        <f t="array" ref="O255">_xlfn.IFS(K255&lt;RT補正用_IS!$C$3,"-",
AND(K255&gt;RT補正用_IS!$C$3,K255&lt;RT補正用_IS!$C$5),RT補正用_IS!$A$3,
AND(K255&gt;RT補正用_IS!$C$5,K255&lt;RT補正用_IS!$C$6),RT補正用_IS!$A$5,
AND(K255&gt;RT補正用_IS!$C$6,K255&lt;RT補正用_IS!$C$7),RT補正用_IS!$A$6,
AND(K255&gt;RT補正用_IS!$C$7,K255&lt;RT補正用_IS!$C$8),RT補正用_IS!$A$7,
AND(K255&gt;RT補正用_IS!$C$8,K255&lt;RT補正用_IS!$C$9),RT補正用_IS!$A$8,
AND(K255&gt;RT補正用_IS!$C$9,K255&lt;RT補正用_IS!$C$10),RT補正用_IS!$A$9,
AND(K255&gt;RT補正用_IS!$C$10,K255&lt;RT補正用_IS!$C$11),RT補正用_IS!$A$10,
K255&gt;RT補正用_IS!$C$11,RT補正用_IS!$A$11)</f>
        <v>Imazail-d5</v>
      </c>
      <c r="P255" s="1" t="str" cm="1">
        <f t="array" ref="P255">_xlfn.IFS(O255="-",RT補正用_IS!$A$3, O255=RT補正用_IS!$A$3,RT補正用_IS!$A$5,O255=RT補正用_IS!$A$5,RT補正用_IS!$A$6,O255=RT補正用_IS!$A$6,RT補正用_IS!$A$7,O255=RT補正用_IS!$A$7,RT補正用_IS!$A$8,O255=RT補正用_IS!$A$8,RT補正用_IS!$A$9,O255=RT補正用_IS!$A$9,RT補正用_IS!$A$10,O255=RT補正用_IS!$A$10,RT補正用_IS!$A$11,O255=RT補正用_IS!$A$11,"-")</f>
        <v>Etofenprox-d5</v>
      </c>
      <c r="Q255" s="18" cm="1">
        <f t="array" ref="Q255">_xlfn.IFS(AND(O255&lt;&gt;"-",P255&lt;&gt;"-"),K255*AVERAGE(VLOOKUP(O255,テーブル3[],5,FALSE),VLOOKUP(P255,テーブル3[],5,FALSE)),AND(O255="-",P255&lt;&gt;"-"),K255*VLOOKUP(P255,テーブル3[],5,FALSE),AND(O255&lt;&gt;"-",P255="-"),K255*VLOOKUP(O255,テーブル3[],5,FALSE),AND(O255="-",P255="-"),VLOOKUP(C255,テーブル3[],4,FALSE))</f>
        <v>33.202044736497733</v>
      </c>
      <c r="R255" s="1"/>
    </row>
    <row r="256" spans="1:18" x14ac:dyDescent="0.2">
      <c r="A256" s="1">
        <v>92</v>
      </c>
      <c r="B256" s="1" t="b">
        <v>0</v>
      </c>
      <c r="C256" s="1" t="s">
        <v>172</v>
      </c>
      <c r="D256" s="1" t="s">
        <v>173</v>
      </c>
      <c r="E256" s="1" t="s">
        <v>42</v>
      </c>
      <c r="F256" s="1" t="s">
        <v>3</v>
      </c>
      <c r="G256" s="1">
        <v>312.17248000000001</v>
      </c>
      <c r="H256" s="1"/>
      <c r="I256" s="1">
        <v>0.01</v>
      </c>
      <c r="J256" s="1" t="s">
        <v>4</v>
      </c>
      <c r="K256" s="14">
        <v>31.7</v>
      </c>
      <c r="L256" s="1" t="s">
        <v>25</v>
      </c>
      <c r="M256" s="1" t="s">
        <v>6</v>
      </c>
      <c r="N256" s="6" t="s">
        <v>630</v>
      </c>
      <c r="O256" s="1" t="str" cm="1">
        <f t="array" ref="O256">_xlfn.IFS(K256&lt;RT補正用_IS!$C$3,"-",
AND(K256&gt;RT補正用_IS!$C$3,K256&lt;RT補正用_IS!$C$5),RT補正用_IS!$A$3,
AND(K256&gt;RT補正用_IS!$C$5,K256&lt;RT補正用_IS!$C$6),RT補正用_IS!$A$5,
AND(K256&gt;RT補正用_IS!$C$6,K256&lt;RT補正用_IS!$C$7),RT補正用_IS!$A$6,
AND(K256&gt;RT補正用_IS!$C$7,K256&lt;RT補正用_IS!$C$8),RT補正用_IS!$A$7,
AND(K256&gt;RT補正用_IS!$C$8,K256&lt;RT補正用_IS!$C$9),RT補正用_IS!$A$8,
AND(K256&gt;RT補正用_IS!$C$9,K256&lt;RT補正用_IS!$C$10),RT補正用_IS!$A$9,
AND(K256&gt;RT補正用_IS!$C$10,K256&lt;RT補正用_IS!$C$11),RT補正用_IS!$A$10,
K256&gt;RT補正用_IS!$C$11,RT補正用_IS!$A$11)</f>
        <v>Imazail-d5</v>
      </c>
      <c r="P256" s="1" t="str" cm="1">
        <f t="array" ref="P256">_xlfn.IFS(O256="-",RT補正用_IS!$A$3, O256=RT補正用_IS!$A$3,RT補正用_IS!$A$5,O256=RT補正用_IS!$A$5,RT補正用_IS!$A$6,O256=RT補正用_IS!$A$6,RT補正用_IS!$A$7,O256=RT補正用_IS!$A$7,RT補正用_IS!$A$8,O256=RT補正用_IS!$A$8,RT補正用_IS!$A$9,O256=RT補正用_IS!$A$9,RT補正用_IS!$A$10,O256=RT補正用_IS!$A$10,RT補正用_IS!$A$11,O256=RT補正用_IS!$A$11,"-")</f>
        <v>Etofenprox-d5</v>
      </c>
      <c r="Q256" s="18" cm="1">
        <f t="array" ref="Q256">_xlfn.IFS(AND(O256&lt;&gt;"-",P256&lt;&gt;"-"),K256*AVERAGE(VLOOKUP(O256,テーブル3[],5,FALSE),VLOOKUP(P256,テーブル3[],5,FALSE)),AND(O256="-",P256&lt;&gt;"-"),K256*VLOOKUP(P256,テーブル3[],5,FALSE),AND(O256&lt;&gt;"-",P256="-"),K256*VLOOKUP(O256,テーブル3[],5,FALSE),AND(O256="-",P256="-"),VLOOKUP(C256,テーブル3[],4,FALSE))</f>
        <v>32.18669168645193</v>
      </c>
      <c r="R256" s="1"/>
    </row>
    <row r="257" spans="1:18" x14ac:dyDescent="0.2">
      <c r="A257" s="1">
        <v>93</v>
      </c>
      <c r="B257" s="1" t="b">
        <v>0</v>
      </c>
      <c r="C257" s="1" t="s">
        <v>172</v>
      </c>
      <c r="D257" s="1" t="s">
        <v>174</v>
      </c>
      <c r="E257" s="1" t="s">
        <v>42</v>
      </c>
      <c r="F257" s="1" t="s">
        <v>3</v>
      </c>
      <c r="G257" s="1">
        <v>312.17248000000001</v>
      </c>
      <c r="H257" s="1">
        <v>252.11497</v>
      </c>
      <c r="I257" s="1">
        <v>0.01</v>
      </c>
      <c r="J257" s="1" t="s">
        <v>4</v>
      </c>
      <c r="K257" s="14">
        <v>31.7</v>
      </c>
      <c r="L257" s="1" t="s">
        <v>25</v>
      </c>
      <c r="M257" s="1" t="s">
        <v>33</v>
      </c>
      <c r="N257" s="6" t="s">
        <v>630</v>
      </c>
      <c r="O257" s="1" t="str" cm="1">
        <f t="array" ref="O257">_xlfn.IFS(K257&lt;RT補正用_IS!$C$3,"-",
AND(K257&gt;RT補正用_IS!$C$3,K257&lt;RT補正用_IS!$C$5),RT補正用_IS!$A$3,
AND(K257&gt;RT補正用_IS!$C$5,K257&lt;RT補正用_IS!$C$6),RT補正用_IS!$A$5,
AND(K257&gt;RT補正用_IS!$C$6,K257&lt;RT補正用_IS!$C$7),RT補正用_IS!$A$6,
AND(K257&gt;RT補正用_IS!$C$7,K257&lt;RT補正用_IS!$C$8),RT補正用_IS!$A$7,
AND(K257&gt;RT補正用_IS!$C$8,K257&lt;RT補正用_IS!$C$9),RT補正用_IS!$A$8,
AND(K257&gt;RT補正用_IS!$C$9,K257&lt;RT補正用_IS!$C$10),RT補正用_IS!$A$9,
AND(K257&gt;RT補正用_IS!$C$10,K257&lt;RT補正用_IS!$C$11),RT補正用_IS!$A$10,
K257&gt;RT補正用_IS!$C$11,RT補正用_IS!$A$11)</f>
        <v>Imazail-d5</v>
      </c>
      <c r="P257" s="1" t="str" cm="1">
        <f t="array" ref="P257">_xlfn.IFS(O257="-",RT補正用_IS!$A$3, O257=RT補正用_IS!$A$3,RT補正用_IS!$A$5,O257=RT補正用_IS!$A$5,RT補正用_IS!$A$6,O257=RT補正用_IS!$A$6,RT補正用_IS!$A$7,O257=RT補正用_IS!$A$7,RT補正用_IS!$A$8,O257=RT補正用_IS!$A$8,RT補正用_IS!$A$9,O257=RT補正用_IS!$A$9,RT補正用_IS!$A$10,O257=RT補正用_IS!$A$10,RT補正用_IS!$A$11,O257=RT補正用_IS!$A$11,"-")</f>
        <v>Etofenprox-d5</v>
      </c>
      <c r="Q257" s="18" cm="1">
        <f t="array" ref="Q257">_xlfn.IFS(AND(O257&lt;&gt;"-",P257&lt;&gt;"-"),K257*AVERAGE(VLOOKUP(O257,テーブル3[],5,FALSE),VLOOKUP(P257,テーブル3[],5,FALSE)),AND(O257="-",P257&lt;&gt;"-"),K257*VLOOKUP(P257,テーブル3[],5,FALSE),AND(O257&lt;&gt;"-",P257="-"),K257*VLOOKUP(O257,テーブル3[],5,FALSE),AND(O257="-",P257="-"),VLOOKUP(C257,テーブル3[],4,FALSE))</f>
        <v>32.18669168645193</v>
      </c>
      <c r="R257" s="1"/>
    </row>
    <row r="258" spans="1:18" x14ac:dyDescent="0.2">
      <c r="A258" s="1">
        <v>94</v>
      </c>
      <c r="B258" s="1" t="b">
        <v>0</v>
      </c>
      <c r="C258" s="1" t="s">
        <v>172</v>
      </c>
      <c r="D258" s="1" t="s">
        <v>175</v>
      </c>
      <c r="E258" s="1" t="s">
        <v>42</v>
      </c>
      <c r="F258" s="1" t="s">
        <v>3</v>
      </c>
      <c r="G258" s="1">
        <v>312.17248000000001</v>
      </c>
      <c r="H258" s="1">
        <v>176.14338000000001</v>
      </c>
      <c r="I258" s="1">
        <v>0.01</v>
      </c>
      <c r="J258" s="1" t="s">
        <v>4</v>
      </c>
      <c r="K258" s="14">
        <v>31.7</v>
      </c>
      <c r="L258" s="1" t="s">
        <v>25</v>
      </c>
      <c r="M258" s="1" t="s">
        <v>33</v>
      </c>
      <c r="N258" s="6" t="s">
        <v>630</v>
      </c>
      <c r="O258" s="1" t="str" cm="1">
        <f t="array" ref="O258">_xlfn.IFS(K258&lt;RT補正用_IS!$C$3,"-",
AND(K258&gt;RT補正用_IS!$C$3,K258&lt;RT補正用_IS!$C$5),RT補正用_IS!$A$3,
AND(K258&gt;RT補正用_IS!$C$5,K258&lt;RT補正用_IS!$C$6),RT補正用_IS!$A$5,
AND(K258&gt;RT補正用_IS!$C$6,K258&lt;RT補正用_IS!$C$7),RT補正用_IS!$A$6,
AND(K258&gt;RT補正用_IS!$C$7,K258&lt;RT補正用_IS!$C$8),RT補正用_IS!$A$7,
AND(K258&gt;RT補正用_IS!$C$8,K258&lt;RT補正用_IS!$C$9),RT補正用_IS!$A$8,
AND(K258&gt;RT補正用_IS!$C$9,K258&lt;RT補正用_IS!$C$10),RT補正用_IS!$A$9,
AND(K258&gt;RT補正用_IS!$C$10,K258&lt;RT補正用_IS!$C$11),RT補正用_IS!$A$10,
K258&gt;RT補正用_IS!$C$11,RT補正用_IS!$A$11)</f>
        <v>Imazail-d5</v>
      </c>
      <c r="P258" s="1" t="str" cm="1">
        <f t="array" ref="P258">_xlfn.IFS(O258="-",RT補正用_IS!$A$3, O258=RT補正用_IS!$A$3,RT補正用_IS!$A$5,O258=RT補正用_IS!$A$5,RT補正用_IS!$A$6,O258=RT補正用_IS!$A$6,RT補正用_IS!$A$7,O258=RT補正用_IS!$A$7,RT補正用_IS!$A$8,O258=RT補正用_IS!$A$8,RT補正用_IS!$A$9,O258=RT補正用_IS!$A$9,RT補正用_IS!$A$10,O258=RT補正用_IS!$A$10,RT補正用_IS!$A$11,O258=RT補正用_IS!$A$11,"-")</f>
        <v>Etofenprox-d5</v>
      </c>
      <c r="Q258" s="18" cm="1">
        <f t="array" ref="Q258">_xlfn.IFS(AND(O258&lt;&gt;"-",P258&lt;&gt;"-"),K258*AVERAGE(VLOOKUP(O258,テーブル3[],5,FALSE),VLOOKUP(P258,テーブル3[],5,FALSE)),AND(O258="-",P258&lt;&gt;"-"),K258*VLOOKUP(P258,テーブル3[],5,FALSE),AND(O258&lt;&gt;"-",P258="-"),K258*VLOOKUP(O258,テーブル3[],5,FALSE),AND(O258="-",P258="-"),VLOOKUP(C258,テーブル3[],4,FALSE))</f>
        <v>32.18669168645193</v>
      </c>
      <c r="R258" s="1"/>
    </row>
    <row r="259" spans="1:18" x14ac:dyDescent="0.2">
      <c r="A259" s="1">
        <v>68</v>
      </c>
      <c r="B259" s="1" t="b">
        <v>0</v>
      </c>
      <c r="C259" s="1" t="s">
        <v>132</v>
      </c>
      <c r="D259" s="1" t="s">
        <v>133</v>
      </c>
      <c r="E259" s="1" t="s">
        <v>134</v>
      </c>
      <c r="F259" s="1" t="s">
        <v>3</v>
      </c>
      <c r="G259" s="1">
        <v>312.36248000000001</v>
      </c>
      <c r="H259" s="1"/>
      <c r="I259" s="1">
        <v>0.01</v>
      </c>
      <c r="J259" s="1" t="s">
        <v>4</v>
      </c>
      <c r="K259" s="14">
        <v>36.700000000000003</v>
      </c>
      <c r="L259" s="1" t="s">
        <v>73</v>
      </c>
      <c r="M259" s="1" t="s">
        <v>6</v>
      </c>
      <c r="N259" s="6" t="s">
        <v>630</v>
      </c>
      <c r="O259" s="1" t="str" cm="1">
        <f t="array" ref="O259">_xlfn.IFS(K259&lt;RT補正用_IS!$C$3,"-",
AND(K259&gt;RT補正用_IS!$C$3,K259&lt;RT補正用_IS!$C$5),RT補正用_IS!$A$3,
AND(K259&gt;RT補正用_IS!$C$5,K259&lt;RT補正用_IS!$C$6),RT補正用_IS!$A$5,
AND(K259&gt;RT補正用_IS!$C$6,K259&lt;RT補正用_IS!$C$7),RT補正用_IS!$A$6,
AND(K259&gt;RT補正用_IS!$C$7,K259&lt;RT補正用_IS!$C$8),RT補正用_IS!$A$7,
AND(K259&gt;RT補正用_IS!$C$8,K259&lt;RT補正用_IS!$C$9),RT補正用_IS!$A$8,
AND(K259&gt;RT補正用_IS!$C$9,K259&lt;RT補正用_IS!$C$10),RT補正用_IS!$A$9,
AND(K259&gt;RT補正用_IS!$C$10,K259&lt;RT補正用_IS!$C$11),RT補正用_IS!$A$10,
K259&gt;RT補正用_IS!$C$11,RT補正用_IS!$A$11)</f>
        <v>Etofenprox-d5</v>
      </c>
      <c r="P259" s="1" t="str" cm="1">
        <f t="array" ref="P259">_xlfn.IFS(O259="-",RT補正用_IS!$A$3, O259=RT補正用_IS!$A$3,RT補正用_IS!$A$5,O259=RT補正用_IS!$A$5,RT補正用_IS!$A$6,O259=RT補正用_IS!$A$6,RT補正用_IS!$A$7,O259=RT補正用_IS!$A$7,RT補正用_IS!$A$8,O259=RT補正用_IS!$A$8,RT補正用_IS!$A$9,O259=RT補正用_IS!$A$9,RT補正用_IS!$A$10,O259=RT補正用_IS!$A$10,RT補正用_IS!$A$11,O259=RT補正用_IS!$A$11,"-")</f>
        <v>-</v>
      </c>
      <c r="Q259" s="18" cm="1">
        <f t="array" ref="Q259">_xlfn.IFS(AND(O259&lt;&gt;"-",P259&lt;&gt;"-"),K259*AVERAGE(VLOOKUP(O259,テーブル3[],5,FALSE),VLOOKUP(P259,テーブル3[],5,FALSE)),AND(O259="-",P259&lt;&gt;"-"),K259*VLOOKUP(P259,テーブル3[],5,FALSE),AND(O259&lt;&gt;"-",P259="-"),K259*VLOOKUP(O259,テーブル3[],5,FALSE),AND(O259="-",P259="-"),VLOOKUP(C259,テーブル3[],4,FALSE))</f>
        <v>37.211142061281343</v>
      </c>
      <c r="R259" s="1"/>
    </row>
    <row r="260" spans="1:18" x14ac:dyDescent="0.2">
      <c r="A260" s="1">
        <v>69</v>
      </c>
      <c r="B260" s="1" t="b">
        <v>0</v>
      </c>
      <c r="C260" s="1" t="s">
        <v>132</v>
      </c>
      <c r="D260" s="1" t="s">
        <v>135</v>
      </c>
      <c r="E260" s="1" t="s">
        <v>134</v>
      </c>
      <c r="F260" s="1" t="s">
        <v>3</v>
      </c>
      <c r="G260" s="1">
        <v>312.36248000000001</v>
      </c>
      <c r="H260" s="1">
        <v>172.20598000000001</v>
      </c>
      <c r="I260" s="1">
        <v>0.01</v>
      </c>
      <c r="J260" s="1" t="s">
        <v>4</v>
      </c>
      <c r="K260" s="14">
        <v>36.700000000000003</v>
      </c>
      <c r="L260" s="1" t="s">
        <v>73</v>
      </c>
      <c r="M260" s="1" t="s">
        <v>33</v>
      </c>
      <c r="N260" s="6" t="s">
        <v>630</v>
      </c>
      <c r="O260" s="1" t="str" cm="1">
        <f t="array" ref="O260">_xlfn.IFS(K260&lt;RT補正用_IS!$C$3,"-",
AND(K260&gt;RT補正用_IS!$C$3,K260&lt;RT補正用_IS!$C$5),RT補正用_IS!$A$3,
AND(K260&gt;RT補正用_IS!$C$5,K260&lt;RT補正用_IS!$C$6),RT補正用_IS!$A$5,
AND(K260&gt;RT補正用_IS!$C$6,K260&lt;RT補正用_IS!$C$7),RT補正用_IS!$A$6,
AND(K260&gt;RT補正用_IS!$C$7,K260&lt;RT補正用_IS!$C$8),RT補正用_IS!$A$7,
AND(K260&gt;RT補正用_IS!$C$8,K260&lt;RT補正用_IS!$C$9),RT補正用_IS!$A$8,
AND(K260&gt;RT補正用_IS!$C$9,K260&lt;RT補正用_IS!$C$10),RT補正用_IS!$A$9,
AND(K260&gt;RT補正用_IS!$C$10,K260&lt;RT補正用_IS!$C$11),RT補正用_IS!$A$10,
K260&gt;RT補正用_IS!$C$11,RT補正用_IS!$A$11)</f>
        <v>Etofenprox-d5</v>
      </c>
      <c r="P260" s="1" t="str" cm="1">
        <f t="array" ref="P260">_xlfn.IFS(O260="-",RT補正用_IS!$A$3, O260=RT補正用_IS!$A$3,RT補正用_IS!$A$5,O260=RT補正用_IS!$A$5,RT補正用_IS!$A$6,O260=RT補正用_IS!$A$6,RT補正用_IS!$A$7,O260=RT補正用_IS!$A$7,RT補正用_IS!$A$8,O260=RT補正用_IS!$A$8,RT補正用_IS!$A$9,O260=RT補正用_IS!$A$9,RT補正用_IS!$A$10,O260=RT補正用_IS!$A$10,RT補正用_IS!$A$11,O260=RT補正用_IS!$A$11,"-")</f>
        <v>-</v>
      </c>
      <c r="Q260" s="18" cm="1">
        <f t="array" ref="Q260">_xlfn.IFS(AND(O260&lt;&gt;"-",P260&lt;&gt;"-"),K260*AVERAGE(VLOOKUP(O260,テーブル3[],5,FALSE),VLOOKUP(P260,テーブル3[],5,FALSE)),AND(O260="-",P260&lt;&gt;"-"),K260*VLOOKUP(P260,テーブル3[],5,FALSE),AND(O260&lt;&gt;"-",P260="-"),K260*VLOOKUP(O260,テーブル3[],5,FALSE),AND(O260="-",P260="-"),VLOOKUP(C260,テーブル3[],4,FALSE))</f>
        <v>37.211142061281343</v>
      </c>
      <c r="R260" s="1"/>
    </row>
    <row r="261" spans="1:18" x14ac:dyDescent="0.2">
      <c r="A261" s="1">
        <v>70</v>
      </c>
      <c r="B261" s="1" t="b">
        <v>0</v>
      </c>
      <c r="C261" s="1" t="s">
        <v>132</v>
      </c>
      <c r="D261" s="1" t="s">
        <v>136</v>
      </c>
      <c r="E261" s="1" t="s">
        <v>134</v>
      </c>
      <c r="F261" s="1" t="s">
        <v>3</v>
      </c>
      <c r="G261" s="1">
        <v>312.36248000000001</v>
      </c>
      <c r="H261" s="1">
        <v>57.069879999999998</v>
      </c>
      <c r="I261" s="1">
        <v>0.01</v>
      </c>
      <c r="J261" s="1" t="s">
        <v>4</v>
      </c>
      <c r="K261" s="14">
        <v>36.700000000000003</v>
      </c>
      <c r="L261" s="1" t="s">
        <v>73</v>
      </c>
      <c r="M261" s="1" t="s">
        <v>33</v>
      </c>
      <c r="N261" s="6" t="s">
        <v>630</v>
      </c>
      <c r="O261" s="1" t="str" cm="1">
        <f t="array" ref="O261">_xlfn.IFS(K261&lt;RT補正用_IS!$C$3,"-",
AND(K261&gt;RT補正用_IS!$C$3,K261&lt;RT補正用_IS!$C$5),RT補正用_IS!$A$3,
AND(K261&gt;RT補正用_IS!$C$5,K261&lt;RT補正用_IS!$C$6),RT補正用_IS!$A$5,
AND(K261&gt;RT補正用_IS!$C$6,K261&lt;RT補正用_IS!$C$7),RT補正用_IS!$A$6,
AND(K261&gt;RT補正用_IS!$C$7,K261&lt;RT補正用_IS!$C$8),RT補正用_IS!$A$7,
AND(K261&gt;RT補正用_IS!$C$8,K261&lt;RT補正用_IS!$C$9),RT補正用_IS!$A$8,
AND(K261&gt;RT補正用_IS!$C$9,K261&lt;RT補正用_IS!$C$10),RT補正用_IS!$A$9,
AND(K261&gt;RT補正用_IS!$C$10,K261&lt;RT補正用_IS!$C$11),RT補正用_IS!$A$10,
K261&gt;RT補正用_IS!$C$11,RT補正用_IS!$A$11)</f>
        <v>Etofenprox-d5</v>
      </c>
      <c r="P261" s="1" t="str" cm="1">
        <f t="array" ref="P261">_xlfn.IFS(O261="-",RT補正用_IS!$A$3, O261=RT補正用_IS!$A$3,RT補正用_IS!$A$5,O261=RT補正用_IS!$A$5,RT補正用_IS!$A$6,O261=RT補正用_IS!$A$6,RT補正用_IS!$A$7,O261=RT補正用_IS!$A$7,RT補正用_IS!$A$8,O261=RT補正用_IS!$A$8,RT補正用_IS!$A$9,O261=RT補正用_IS!$A$9,RT補正用_IS!$A$10,O261=RT補正用_IS!$A$10,RT補正用_IS!$A$11,O261=RT補正用_IS!$A$11,"-")</f>
        <v>-</v>
      </c>
      <c r="Q261" s="18" cm="1">
        <f t="array" ref="Q261">_xlfn.IFS(AND(O261&lt;&gt;"-",P261&lt;&gt;"-"),K261*AVERAGE(VLOOKUP(O261,テーブル3[],5,FALSE),VLOOKUP(P261,テーブル3[],5,FALSE)),AND(O261="-",P261&lt;&gt;"-"),K261*VLOOKUP(P261,テーブル3[],5,FALSE),AND(O261&lt;&gt;"-",P261="-"),K261*VLOOKUP(O261,テーブル3[],5,FALSE),AND(O261="-",P261="-"),VLOOKUP(C261,テーブル3[],4,FALSE))</f>
        <v>37.211142061281343</v>
      </c>
      <c r="R261" s="1"/>
    </row>
    <row r="262" spans="1:18" x14ac:dyDescent="0.2">
      <c r="A262" s="1">
        <v>12</v>
      </c>
      <c r="B262" s="1" t="b">
        <v>0</v>
      </c>
      <c r="C262" s="1" t="s">
        <v>29</v>
      </c>
      <c r="D262" s="1" t="s">
        <v>30</v>
      </c>
      <c r="E262" s="1" t="s">
        <v>31</v>
      </c>
      <c r="F262" s="1" t="s">
        <v>3</v>
      </c>
      <c r="G262" s="1">
        <v>313.14344</v>
      </c>
      <c r="H262" s="1"/>
      <c r="I262" s="1">
        <v>0.01</v>
      </c>
      <c r="J262" s="1" t="s">
        <v>4</v>
      </c>
      <c r="K262" s="14">
        <v>31.8</v>
      </c>
      <c r="L262" s="1" t="s">
        <v>25</v>
      </c>
      <c r="M262" s="1" t="s">
        <v>6</v>
      </c>
      <c r="N262" s="6" t="s">
        <v>630</v>
      </c>
      <c r="O262" s="1" t="str" cm="1">
        <f t="array" ref="O262">_xlfn.IFS(K262&lt;RT補正用_IS!$C$3,"-",
AND(K262&gt;RT補正用_IS!$C$3,K262&lt;RT補正用_IS!$C$5),RT補正用_IS!$A$3,
AND(K262&gt;RT補正用_IS!$C$5,K262&lt;RT補正用_IS!$C$6),RT補正用_IS!$A$5,
AND(K262&gt;RT補正用_IS!$C$6,K262&lt;RT補正用_IS!$C$7),RT補正用_IS!$A$6,
AND(K262&gt;RT補正用_IS!$C$7,K262&lt;RT補正用_IS!$C$8),RT補正用_IS!$A$7,
AND(K262&gt;RT補正用_IS!$C$8,K262&lt;RT補正用_IS!$C$9),RT補正用_IS!$A$8,
AND(K262&gt;RT補正用_IS!$C$9,K262&lt;RT補正用_IS!$C$10),RT補正用_IS!$A$9,
AND(K262&gt;RT補正用_IS!$C$10,K262&lt;RT補正用_IS!$C$11),RT補正用_IS!$A$10,
K262&gt;RT補正用_IS!$C$11,RT補正用_IS!$A$11)</f>
        <v>Imazail-d5</v>
      </c>
      <c r="P262" s="1" t="str" cm="1">
        <f t="array" ref="P262">_xlfn.IFS(O262="-",RT補正用_IS!$A$3, O262=RT補正用_IS!$A$3,RT補正用_IS!$A$5,O262=RT補正用_IS!$A$5,RT補正用_IS!$A$6,O262=RT補正用_IS!$A$6,RT補正用_IS!$A$7,O262=RT補正用_IS!$A$7,RT補正用_IS!$A$8,O262=RT補正用_IS!$A$8,RT補正用_IS!$A$9,O262=RT補正用_IS!$A$9,RT補正用_IS!$A$10,O262=RT補正用_IS!$A$10,RT補正用_IS!$A$11,O262=RT補正用_IS!$A$11,"-")</f>
        <v>Etofenprox-d5</v>
      </c>
      <c r="Q262" s="18" cm="1">
        <f t="array" ref="Q262">_xlfn.IFS(AND(O262&lt;&gt;"-",P262&lt;&gt;"-"),K262*AVERAGE(VLOOKUP(O262,テーブル3[],5,FALSE),VLOOKUP(P262,テーブル3[],5,FALSE)),AND(O262="-",P262&lt;&gt;"-"),K262*VLOOKUP(P262,テーブル3[],5,FALSE),AND(O262&lt;&gt;"-",P262="-"),K262*VLOOKUP(O262,テーブル3[],5,FALSE),AND(O262="-",P262="-"),VLOOKUP(C262,テーブル3[],4,FALSE))</f>
        <v>32.288226991456511</v>
      </c>
      <c r="R262" s="1"/>
    </row>
    <row r="263" spans="1:18" x14ac:dyDescent="0.2">
      <c r="A263" s="1">
        <v>13</v>
      </c>
      <c r="B263" s="1" t="b">
        <v>0</v>
      </c>
      <c r="C263" s="1" t="s">
        <v>29</v>
      </c>
      <c r="D263" s="1" t="s">
        <v>32</v>
      </c>
      <c r="E263" s="1" t="s">
        <v>31</v>
      </c>
      <c r="F263" s="1" t="s">
        <v>3</v>
      </c>
      <c r="G263" s="1">
        <v>313.14344</v>
      </c>
      <c r="H263" s="1">
        <v>91.054230000000004</v>
      </c>
      <c r="I263" s="1">
        <v>0.01</v>
      </c>
      <c r="J263" s="1" t="s">
        <v>4</v>
      </c>
      <c r="K263" s="14">
        <v>31.8</v>
      </c>
      <c r="L263" s="1" t="s">
        <v>25</v>
      </c>
      <c r="M263" s="1" t="s">
        <v>33</v>
      </c>
      <c r="N263" s="6" t="s">
        <v>630</v>
      </c>
      <c r="O263" s="1" t="str" cm="1">
        <f t="array" ref="O263">_xlfn.IFS(K263&lt;RT補正用_IS!$C$3,"-",
AND(K263&gt;RT補正用_IS!$C$3,K263&lt;RT補正用_IS!$C$5),RT補正用_IS!$A$3,
AND(K263&gt;RT補正用_IS!$C$5,K263&lt;RT補正用_IS!$C$6),RT補正用_IS!$A$5,
AND(K263&gt;RT補正用_IS!$C$6,K263&lt;RT補正用_IS!$C$7),RT補正用_IS!$A$6,
AND(K263&gt;RT補正用_IS!$C$7,K263&lt;RT補正用_IS!$C$8),RT補正用_IS!$A$7,
AND(K263&gt;RT補正用_IS!$C$8,K263&lt;RT補正用_IS!$C$9),RT補正用_IS!$A$8,
AND(K263&gt;RT補正用_IS!$C$9,K263&lt;RT補正用_IS!$C$10),RT補正用_IS!$A$9,
AND(K263&gt;RT補正用_IS!$C$10,K263&lt;RT補正用_IS!$C$11),RT補正用_IS!$A$10,
K263&gt;RT補正用_IS!$C$11,RT補正用_IS!$A$11)</f>
        <v>Imazail-d5</v>
      </c>
      <c r="P263" s="1" t="str" cm="1">
        <f t="array" ref="P263">_xlfn.IFS(O263="-",RT補正用_IS!$A$3, O263=RT補正用_IS!$A$3,RT補正用_IS!$A$5,O263=RT補正用_IS!$A$5,RT補正用_IS!$A$6,O263=RT補正用_IS!$A$6,RT補正用_IS!$A$7,O263=RT補正用_IS!$A$7,RT補正用_IS!$A$8,O263=RT補正用_IS!$A$8,RT補正用_IS!$A$9,O263=RT補正用_IS!$A$9,RT補正用_IS!$A$10,O263=RT補正用_IS!$A$10,RT補正用_IS!$A$11,O263=RT補正用_IS!$A$11,"-")</f>
        <v>Etofenprox-d5</v>
      </c>
      <c r="Q263" s="18" cm="1">
        <f t="array" ref="Q263">_xlfn.IFS(AND(O263&lt;&gt;"-",P263&lt;&gt;"-"),K263*AVERAGE(VLOOKUP(O263,テーブル3[],5,FALSE),VLOOKUP(P263,テーブル3[],5,FALSE)),AND(O263="-",P263&lt;&gt;"-"),K263*VLOOKUP(P263,テーブル3[],5,FALSE),AND(O263&lt;&gt;"-",P263="-"),K263*VLOOKUP(O263,テーブル3[],5,FALSE),AND(O263="-",P263="-"),VLOOKUP(C263,テーブル3[],4,FALSE))</f>
        <v>32.288226991456511</v>
      </c>
      <c r="R263" s="1"/>
    </row>
    <row r="264" spans="1:18" x14ac:dyDescent="0.2">
      <c r="A264" s="1">
        <v>14</v>
      </c>
      <c r="B264" s="1" t="b">
        <v>0</v>
      </c>
      <c r="C264" s="1" t="s">
        <v>29</v>
      </c>
      <c r="D264" s="1" t="s">
        <v>34</v>
      </c>
      <c r="E264" s="1" t="s">
        <v>31</v>
      </c>
      <c r="F264" s="1" t="s">
        <v>3</v>
      </c>
      <c r="G264" s="1">
        <v>313.14344</v>
      </c>
      <c r="H264" s="1">
        <v>149.02332000000001</v>
      </c>
      <c r="I264" s="1">
        <v>0.01</v>
      </c>
      <c r="J264" s="1" t="s">
        <v>4</v>
      </c>
      <c r="K264" s="14">
        <v>31.8</v>
      </c>
      <c r="L264" s="1" t="s">
        <v>25</v>
      </c>
      <c r="M264" s="1" t="s">
        <v>33</v>
      </c>
      <c r="N264" s="6" t="s">
        <v>630</v>
      </c>
      <c r="O264" s="1" t="str" cm="1">
        <f t="array" ref="O264">_xlfn.IFS(K264&lt;RT補正用_IS!$C$3,"-",
AND(K264&gt;RT補正用_IS!$C$3,K264&lt;RT補正用_IS!$C$5),RT補正用_IS!$A$3,
AND(K264&gt;RT補正用_IS!$C$5,K264&lt;RT補正用_IS!$C$6),RT補正用_IS!$A$5,
AND(K264&gt;RT補正用_IS!$C$6,K264&lt;RT補正用_IS!$C$7),RT補正用_IS!$A$6,
AND(K264&gt;RT補正用_IS!$C$7,K264&lt;RT補正用_IS!$C$8),RT補正用_IS!$A$7,
AND(K264&gt;RT補正用_IS!$C$8,K264&lt;RT補正用_IS!$C$9),RT補正用_IS!$A$8,
AND(K264&gt;RT補正用_IS!$C$9,K264&lt;RT補正用_IS!$C$10),RT補正用_IS!$A$9,
AND(K264&gt;RT補正用_IS!$C$10,K264&lt;RT補正用_IS!$C$11),RT補正用_IS!$A$10,
K264&gt;RT補正用_IS!$C$11,RT補正用_IS!$A$11)</f>
        <v>Imazail-d5</v>
      </c>
      <c r="P264" s="1" t="str" cm="1">
        <f t="array" ref="P264">_xlfn.IFS(O264="-",RT補正用_IS!$A$3, O264=RT補正用_IS!$A$3,RT補正用_IS!$A$5,O264=RT補正用_IS!$A$5,RT補正用_IS!$A$6,O264=RT補正用_IS!$A$6,RT補正用_IS!$A$7,O264=RT補正用_IS!$A$7,RT補正用_IS!$A$8,O264=RT補正用_IS!$A$8,RT補正用_IS!$A$9,O264=RT補正用_IS!$A$9,RT補正用_IS!$A$10,O264=RT補正用_IS!$A$10,RT補正用_IS!$A$11,O264=RT補正用_IS!$A$11,"-")</f>
        <v>Etofenprox-d5</v>
      </c>
      <c r="Q264" s="18" cm="1">
        <f t="array" ref="Q264">_xlfn.IFS(AND(O264&lt;&gt;"-",P264&lt;&gt;"-"),K264*AVERAGE(VLOOKUP(O264,テーブル3[],5,FALSE),VLOOKUP(P264,テーブル3[],5,FALSE)),AND(O264="-",P264&lt;&gt;"-"),K264*VLOOKUP(P264,テーブル3[],5,FALSE),AND(O264&lt;&gt;"-",P264="-"),K264*VLOOKUP(O264,テーブル3[],5,FALSE),AND(O264="-",P264="-"),VLOOKUP(C264,テーブル3[],4,FALSE))</f>
        <v>32.288226991456511</v>
      </c>
      <c r="R264" s="1"/>
    </row>
    <row r="265" spans="1:18" x14ac:dyDescent="0.2">
      <c r="A265" s="1">
        <v>95</v>
      </c>
      <c r="B265" s="1" t="b">
        <v>0</v>
      </c>
      <c r="C265" s="1" t="s">
        <v>176</v>
      </c>
      <c r="D265" s="1" t="s">
        <v>177</v>
      </c>
      <c r="E265" s="1" t="s">
        <v>178</v>
      </c>
      <c r="F265" s="1" t="s">
        <v>3</v>
      </c>
      <c r="G265" s="1">
        <v>315.11194999999998</v>
      </c>
      <c r="H265" s="1"/>
      <c r="I265" s="1">
        <v>0.01</v>
      </c>
      <c r="J265" s="1" t="s">
        <v>4</v>
      </c>
      <c r="K265" s="14">
        <v>24.6</v>
      </c>
      <c r="L265" s="1" t="s">
        <v>642</v>
      </c>
      <c r="M265" s="1" t="s">
        <v>6</v>
      </c>
      <c r="N265" s="6" t="s">
        <v>630</v>
      </c>
      <c r="O265" s="1" t="str" cm="1">
        <f t="array" ref="O265">_xlfn.IFS(K265&lt;RT補正用_IS!$C$3,"-",
AND(K265&gt;RT補正用_IS!$C$3,K265&lt;RT補正用_IS!$C$5),RT補正用_IS!$A$3,
AND(K265&gt;RT補正用_IS!$C$5,K265&lt;RT補正用_IS!$C$6),RT補正用_IS!$A$5,
AND(K265&gt;RT補正用_IS!$C$6,K265&lt;RT補正用_IS!$C$7),RT補正用_IS!$A$6,
AND(K265&gt;RT補正用_IS!$C$7,K265&lt;RT補正用_IS!$C$8),RT補正用_IS!$A$7,
AND(K265&gt;RT補正用_IS!$C$8,K265&lt;RT補正用_IS!$C$9),RT補正用_IS!$A$8,
AND(K265&gt;RT補正用_IS!$C$9,K265&lt;RT補正用_IS!$C$10),RT補正用_IS!$A$9,
AND(K265&gt;RT補正用_IS!$C$10,K265&lt;RT補正用_IS!$C$11),RT補正用_IS!$A$10,
K265&gt;RT補正用_IS!$C$11,RT補正用_IS!$A$11)</f>
        <v>Pirimicarb-d6</v>
      </c>
      <c r="P265" s="1" t="str" cm="1">
        <f t="array" ref="P265">_xlfn.IFS(O265="-",RT補正用_IS!$A$3, O265=RT補正用_IS!$A$3,RT補正用_IS!$A$5,O265=RT補正用_IS!$A$5,RT補正用_IS!$A$6,O265=RT補正用_IS!$A$6,RT補正用_IS!$A$7,O265=RT補正用_IS!$A$7,RT補正用_IS!$A$8,O265=RT補正用_IS!$A$8,RT補正用_IS!$A$9,O265=RT補正用_IS!$A$9,RT補正用_IS!$A$10,O265=RT補正用_IS!$A$10,RT補正用_IS!$A$11,O265=RT補正用_IS!$A$11,"-")</f>
        <v>13C6-DCMU</v>
      </c>
      <c r="Q265" s="18" cm="1">
        <f t="array" ref="Q265">_xlfn.IFS(AND(O265&lt;&gt;"-",P265&lt;&gt;"-"),K265*AVERAGE(VLOOKUP(O265,テーブル3[],5,FALSE),VLOOKUP(P265,テーブル3[],5,FALSE)),AND(O265="-",P265&lt;&gt;"-"),K265*VLOOKUP(P265,テーブル3[],5,FALSE),AND(O265&lt;&gt;"-",P265="-"),K265*VLOOKUP(O265,テーブル3[],5,FALSE),AND(O265="-",P265="-"),VLOOKUP(C265,テーブル3[],4,FALSE))</f>
        <v>25.100427786070558</v>
      </c>
      <c r="R265" s="1"/>
    </row>
    <row r="266" spans="1:18" x14ac:dyDescent="0.2">
      <c r="A266" s="1">
        <v>96</v>
      </c>
      <c r="B266" s="1" t="b">
        <v>0</v>
      </c>
      <c r="C266" s="1" t="s">
        <v>176</v>
      </c>
      <c r="D266" s="1" t="s">
        <v>179</v>
      </c>
      <c r="E266" s="1" t="s">
        <v>178</v>
      </c>
      <c r="F266" s="1" t="s">
        <v>3</v>
      </c>
      <c r="G266" s="1">
        <v>315.11194999999998</v>
      </c>
      <c r="H266" s="1">
        <v>169.05087</v>
      </c>
      <c r="I266" s="1">
        <v>0.01</v>
      </c>
      <c r="J266" s="1" t="s">
        <v>4</v>
      </c>
      <c r="K266" s="14">
        <v>24.6</v>
      </c>
      <c r="L266" s="1" t="s">
        <v>642</v>
      </c>
      <c r="M266" s="1" t="s">
        <v>33</v>
      </c>
      <c r="N266" s="6" t="s">
        <v>630</v>
      </c>
      <c r="O266" s="1" t="str" cm="1">
        <f t="array" ref="O266">_xlfn.IFS(K266&lt;RT補正用_IS!$C$3,"-",
AND(K266&gt;RT補正用_IS!$C$3,K266&lt;RT補正用_IS!$C$5),RT補正用_IS!$A$3,
AND(K266&gt;RT補正用_IS!$C$5,K266&lt;RT補正用_IS!$C$6),RT補正用_IS!$A$5,
AND(K266&gt;RT補正用_IS!$C$6,K266&lt;RT補正用_IS!$C$7),RT補正用_IS!$A$6,
AND(K266&gt;RT補正用_IS!$C$7,K266&lt;RT補正用_IS!$C$8),RT補正用_IS!$A$7,
AND(K266&gt;RT補正用_IS!$C$8,K266&lt;RT補正用_IS!$C$9),RT補正用_IS!$A$8,
AND(K266&gt;RT補正用_IS!$C$9,K266&lt;RT補正用_IS!$C$10),RT補正用_IS!$A$9,
AND(K266&gt;RT補正用_IS!$C$10,K266&lt;RT補正用_IS!$C$11),RT補正用_IS!$A$10,
K266&gt;RT補正用_IS!$C$11,RT補正用_IS!$A$11)</f>
        <v>Pirimicarb-d6</v>
      </c>
      <c r="P266" s="1" t="str" cm="1">
        <f t="array" ref="P266">_xlfn.IFS(O266="-",RT補正用_IS!$A$3, O266=RT補正用_IS!$A$3,RT補正用_IS!$A$5,O266=RT補正用_IS!$A$5,RT補正用_IS!$A$6,O266=RT補正用_IS!$A$6,RT補正用_IS!$A$7,O266=RT補正用_IS!$A$7,RT補正用_IS!$A$8,O266=RT補正用_IS!$A$8,RT補正用_IS!$A$9,O266=RT補正用_IS!$A$9,RT補正用_IS!$A$10,O266=RT補正用_IS!$A$10,RT補正用_IS!$A$11,O266=RT補正用_IS!$A$11,"-")</f>
        <v>13C6-DCMU</v>
      </c>
      <c r="Q266" s="18" cm="1">
        <f t="array" ref="Q266">_xlfn.IFS(AND(O266&lt;&gt;"-",P266&lt;&gt;"-"),K266*AVERAGE(VLOOKUP(O266,テーブル3[],5,FALSE),VLOOKUP(P266,テーブル3[],5,FALSE)),AND(O266="-",P266&lt;&gt;"-"),K266*VLOOKUP(P266,テーブル3[],5,FALSE),AND(O266&lt;&gt;"-",P266="-"),K266*VLOOKUP(O266,テーブル3[],5,FALSE),AND(O266="-",P266="-"),VLOOKUP(C266,テーブル3[],4,FALSE))</f>
        <v>25.100427786070558</v>
      </c>
      <c r="R266" s="1"/>
    </row>
    <row r="267" spans="1:18" x14ac:dyDescent="0.2">
      <c r="A267" s="1">
        <v>97</v>
      </c>
      <c r="B267" s="1" t="b">
        <v>0</v>
      </c>
      <c r="C267" s="1" t="s">
        <v>176</v>
      </c>
      <c r="D267" s="1" t="s">
        <v>180</v>
      </c>
      <c r="E267" s="1" t="s">
        <v>178</v>
      </c>
      <c r="F267" s="1" t="s">
        <v>3</v>
      </c>
      <c r="G267" s="1">
        <v>315.11194999999998</v>
      </c>
      <c r="H267" s="1">
        <v>241.11962</v>
      </c>
      <c r="I267" s="1">
        <v>0.01</v>
      </c>
      <c r="J267" s="1" t="s">
        <v>4</v>
      </c>
      <c r="K267" s="14">
        <v>24.6</v>
      </c>
      <c r="L267" s="1" t="s">
        <v>642</v>
      </c>
      <c r="M267" s="1" t="s">
        <v>33</v>
      </c>
      <c r="N267" s="6" t="s">
        <v>630</v>
      </c>
      <c r="O267" s="1" t="str" cm="1">
        <f t="array" ref="O267">_xlfn.IFS(K267&lt;RT補正用_IS!$C$3,"-",
AND(K267&gt;RT補正用_IS!$C$3,K267&lt;RT補正用_IS!$C$5),RT補正用_IS!$A$3,
AND(K267&gt;RT補正用_IS!$C$5,K267&lt;RT補正用_IS!$C$6),RT補正用_IS!$A$5,
AND(K267&gt;RT補正用_IS!$C$6,K267&lt;RT補正用_IS!$C$7),RT補正用_IS!$A$6,
AND(K267&gt;RT補正用_IS!$C$7,K267&lt;RT補正用_IS!$C$8),RT補正用_IS!$A$7,
AND(K267&gt;RT補正用_IS!$C$8,K267&lt;RT補正用_IS!$C$9),RT補正用_IS!$A$8,
AND(K267&gt;RT補正用_IS!$C$9,K267&lt;RT補正用_IS!$C$10),RT補正用_IS!$A$9,
AND(K267&gt;RT補正用_IS!$C$10,K267&lt;RT補正用_IS!$C$11),RT補正用_IS!$A$10,
K267&gt;RT補正用_IS!$C$11,RT補正用_IS!$A$11)</f>
        <v>Pirimicarb-d6</v>
      </c>
      <c r="P267" s="1" t="str" cm="1">
        <f t="array" ref="P267">_xlfn.IFS(O267="-",RT補正用_IS!$A$3, O267=RT補正用_IS!$A$3,RT補正用_IS!$A$5,O267=RT補正用_IS!$A$5,RT補正用_IS!$A$6,O267=RT補正用_IS!$A$6,RT補正用_IS!$A$7,O267=RT補正用_IS!$A$7,RT補正用_IS!$A$8,O267=RT補正用_IS!$A$8,RT補正用_IS!$A$9,O267=RT補正用_IS!$A$9,RT補正用_IS!$A$10,O267=RT補正用_IS!$A$10,RT補正用_IS!$A$11,O267=RT補正用_IS!$A$11,"-")</f>
        <v>13C6-DCMU</v>
      </c>
      <c r="Q267" s="18" cm="1">
        <f t="array" ref="Q267">_xlfn.IFS(AND(O267&lt;&gt;"-",P267&lt;&gt;"-"),K267*AVERAGE(VLOOKUP(O267,テーブル3[],5,FALSE),VLOOKUP(P267,テーブル3[],5,FALSE)),AND(O267="-",P267&lt;&gt;"-"),K267*VLOOKUP(P267,テーブル3[],5,FALSE),AND(O267&lt;&gt;"-",P267="-"),K267*VLOOKUP(O267,テーブル3[],5,FALSE),AND(O267="-",P267="-"),VLOOKUP(C267,テーブル3[],4,FALSE))</f>
        <v>25.100427786070558</v>
      </c>
      <c r="R267" s="1"/>
    </row>
    <row r="268" spans="1:18" x14ac:dyDescent="0.2">
      <c r="A268" s="1">
        <v>155</v>
      </c>
      <c r="B268" s="1" t="b">
        <v>0</v>
      </c>
      <c r="C268" s="1" t="s">
        <v>279</v>
      </c>
      <c r="D268" s="1" t="s">
        <v>280</v>
      </c>
      <c r="E268" s="1" t="s">
        <v>281</v>
      </c>
      <c r="F268" s="1" t="s">
        <v>3</v>
      </c>
      <c r="G268" s="1">
        <v>324.12058999999999</v>
      </c>
      <c r="H268" s="1"/>
      <c r="I268" s="1">
        <v>0.01</v>
      </c>
      <c r="J268" s="1" t="s">
        <v>4</v>
      </c>
      <c r="K268" s="14">
        <v>27.6</v>
      </c>
      <c r="L268" s="1" t="s">
        <v>25</v>
      </c>
      <c r="M268" s="1" t="s">
        <v>6</v>
      </c>
      <c r="N268" s="6" t="s">
        <v>630</v>
      </c>
      <c r="O268" s="1" t="str" cm="1">
        <f t="array" ref="O268">_xlfn.IFS(K268&lt;RT補正用_IS!$C$3,"-",
AND(K268&gt;RT補正用_IS!$C$3,K268&lt;RT補正用_IS!$C$5),RT補正用_IS!$A$3,
AND(K268&gt;RT補正用_IS!$C$5,K268&lt;RT補正用_IS!$C$6),RT補正用_IS!$A$5,
AND(K268&gt;RT補正用_IS!$C$6,K268&lt;RT補正用_IS!$C$7),RT補正用_IS!$A$6,
AND(K268&gt;RT補正用_IS!$C$7,K268&lt;RT補正用_IS!$C$8),RT補正用_IS!$A$7,
AND(K268&gt;RT補正用_IS!$C$8,K268&lt;RT補正用_IS!$C$9),RT補正用_IS!$A$8,
AND(K268&gt;RT補正用_IS!$C$9,K268&lt;RT補正用_IS!$C$10),RT補正用_IS!$A$9,
AND(K268&gt;RT補正用_IS!$C$10,K268&lt;RT補正用_IS!$C$11),RT補正用_IS!$A$10,
K268&gt;RT補正用_IS!$C$11,RT補正用_IS!$A$11)</f>
        <v>13C6-DCMU</v>
      </c>
      <c r="P268" s="1" t="str" cm="1">
        <f t="array" ref="P268">_xlfn.IFS(O268="-",RT補正用_IS!$A$3, O268=RT補正用_IS!$A$3,RT補正用_IS!$A$5,O268=RT補正用_IS!$A$5,RT補正用_IS!$A$6,O268=RT補正用_IS!$A$6,RT補正用_IS!$A$7,O268=RT補正用_IS!$A$7,RT補正用_IS!$A$8,O268=RT補正用_IS!$A$8,RT補正用_IS!$A$9,O268=RT補正用_IS!$A$9,RT補正用_IS!$A$10,O268=RT補正用_IS!$A$10,RT補正用_IS!$A$11,O268=RT補正用_IS!$A$11,"-")</f>
        <v>Imazail-d5</v>
      </c>
      <c r="Q268" s="18" cm="1">
        <f t="array" ref="Q268">_xlfn.IFS(AND(O268&lt;&gt;"-",P268&lt;&gt;"-"),K268*AVERAGE(VLOOKUP(O268,テーブル3[],5,FALSE),VLOOKUP(P268,テーブル3[],5,FALSE)),AND(O268="-",P268&lt;&gt;"-"),K268*VLOOKUP(P268,テーブル3[],5,FALSE),AND(O268&lt;&gt;"-",P268="-"),K268*VLOOKUP(O268,テーブル3[],5,FALSE),AND(O268="-",P268="-"),VLOOKUP(C268,テーブル3[],4,FALSE))</f>
        <v>28.107875222078576</v>
      </c>
      <c r="R268" s="1"/>
    </row>
    <row r="269" spans="1:18" x14ac:dyDescent="0.2">
      <c r="A269" s="1">
        <v>156</v>
      </c>
      <c r="B269" s="1" t="b">
        <v>0</v>
      </c>
      <c r="C269" s="1" t="s">
        <v>279</v>
      </c>
      <c r="D269" s="1" t="s">
        <v>282</v>
      </c>
      <c r="E269" s="1" t="s">
        <v>281</v>
      </c>
      <c r="F269" s="1" t="s">
        <v>3</v>
      </c>
      <c r="G269" s="1">
        <v>324.12058999999999</v>
      </c>
      <c r="H269" s="1">
        <v>242.0608</v>
      </c>
      <c r="I269" s="1">
        <v>0.01</v>
      </c>
      <c r="J269" s="1" t="s">
        <v>4</v>
      </c>
      <c r="K269" s="14">
        <v>27.6</v>
      </c>
      <c r="L269" s="1" t="s">
        <v>25</v>
      </c>
      <c r="M269" s="1" t="s">
        <v>283</v>
      </c>
      <c r="N269" s="6" t="s">
        <v>630</v>
      </c>
      <c r="O269" s="1" t="str" cm="1">
        <f t="array" ref="O269">_xlfn.IFS(K269&lt;RT補正用_IS!$C$3,"-",
AND(K269&gt;RT補正用_IS!$C$3,K269&lt;RT補正用_IS!$C$5),RT補正用_IS!$A$3,
AND(K269&gt;RT補正用_IS!$C$5,K269&lt;RT補正用_IS!$C$6),RT補正用_IS!$A$5,
AND(K269&gt;RT補正用_IS!$C$6,K269&lt;RT補正用_IS!$C$7),RT補正用_IS!$A$6,
AND(K269&gt;RT補正用_IS!$C$7,K269&lt;RT補正用_IS!$C$8),RT補正用_IS!$A$7,
AND(K269&gt;RT補正用_IS!$C$8,K269&lt;RT補正用_IS!$C$9),RT補正用_IS!$A$8,
AND(K269&gt;RT補正用_IS!$C$9,K269&lt;RT補正用_IS!$C$10),RT補正用_IS!$A$9,
AND(K269&gt;RT補正用_IS!$C$10,K269&lt;RT補正用_IS!$C$11),RT補正用_IS!$A$10,
K269&gt;RT補正用_IS!$C$11,RT補正用_IS!$A$11)</f>
        <v>13C6-DCMU</v>
      </c>
      <c r="P269" s="1" t="str" cm="1">
        <f t="array" ref="P269">_xlfn.IFS(O269="-",RT補正用_IS!$A$3, O269=RT補正用_IS!$A$3,RT補正用_IS!$A$5,O269=RT補正用_IS!$A$5,RT補正用_IS!$A$6,O269=RT補正用_IS!$A$6,RT補正用_IS!$A$7,O269=RT補正用_IS!$A$7,RT補正用_IS!$A$8,O269=RT補正用_IS!$A$8,RT補正用_IS!$A$9,O269=RT補正用_IS!$A$9,RT補正用_IS!$A$10,O269=RT補正用_IS!$A$10,RT補正用_IS!$A$11,O269=RT補正用_IS!$A$11,"-")</f>
        <v>Imazail-d5</v>
      </c>
      <c r="Q269" s="18" cm="1">
        <f t="array" ref="Q269">_xlfn.IFS(AND(O269&lt;&gt;"-",P269&lt;&gt;"-"),K269*AVERAGE(VLOOKUP(O269,テーブル3[],5,FALSE),VLOOKUP(P269,テーブル3[],5,FALSE)),AND(O269="-",P269&lt;&gt;"-"),K269*VLOOKUP(P269,テーブル3[],5,FALSE),AND(O269&lt;&gt;"-",P269="-"),K269*VLOOKUP(O269,テーブル3[],5,FALSE),AND(O269="-",P269="-"),VLOOKUP(C269,テーブル3[],4,FALSE))</f>
        <v>28.107875222078576</v>
      </c>
      <c r="R269" s="1"/>
    </row>
    <row r="270" spans="1:18" x14ac:dyDescent="0.2">
      <c r="A270" s="1">
        <v>157</v>
      </c>
      <c r="B270" s="1" t="b">
        <v>0</v>
      </c>
      <c r="C270" s="1" t="s">
        <v>279</v>
      </c>
      <c r="D270" s="1" t="s">
        <v>284</v>
      </c>
      <c r="E270" s="1" t="s">
        <v>281</v>
      </c>
      <c r="F270" s="1" t="s">
        <v>3</v>
      </c>
      <c r="G270" s="1">
        <v>324.12058999999999</v>
      </c>
      <c r="H270" s="1">
        <v>262.06709999999998</v>
      </c>
      <c r="I270" s="1">
        <v>0.01</v>
      </c>
      <c r="J270" s="1" t="s">
        <v>4</v>
      </c>
      <c r="K270" s="14">
        <v>27.6</v>
      </c>
      <c r="L270" s="1" t="s">
        <v>25</v>
      </c>
      <c r="M270" s="1" t="s">
        <v>283</v>
      </c>
      <c r="N270" s="6" t="s">
        <v>630</v>
      </c>
      <c r="O270" s="1" t="str" cm="1">
        <f t="array" ref="O270">_xlfn.IFS(K270&lt;RT補正用_IS!$C$3,"-",
AND(K270&gt;RT補正用_IS!$C$3,K270&lt;RT補正用_IS!$C$5),RT補正用_IS!$A$3,
AND(K270&gt;RT補正用_IS!$C$5,K270&lt;RT補正用_IS!$C$6),RT補正用_IS!$A$5,
AND(K270&gt;RT補正用_IS!$C$6,K270&lt;RT補正用_IS!$C$7),RT補正用_IS!$A$6,
AND(K270&gt;RT補正用_IS!$C$7,K270&lt;RT補正用_IS!$C$8),RT補正用_IS!$A$7,
AND(K270&gt;RT補正用_IS!$C$8,K270&lt;RT補正用_IS!$C$9),RT補正用_IS!$A$8,
AND(K270&gt;RT補正用_IS!$C$9,K270&lt;RT補正用_IS!$C$10),RT補正用_IS!$A$9,
AND(K270&gt;RT補正用_IS!$C$10,K270&lt;RT補正用_IS!$C$11),RT補正用_IS!$A$10,
K270&gt;RT補正用_IS!$C$11,RT補正用_IS!$A$11)</f>
        <v>13C6-DCMU</v>
      </c>
      <c r="P270" s="1" t="str" cm="1">
        <f t="array" ref="P270">_xlfn.IFS(O270="-",RT補正用_IS!$A$3, O270=RT補正用_IS!$A$3,RT補正用_IS!$A$5,O270=RT補正用_IS!$A$5,RT補正用_IS!$A$6,O270=RT補正用_IS!$A$6,RT補正用_IS!$A$7,O270=RT補正用_IS!$A$7,RT補正用_IS!$A$8,O270=RT補正用_IS!$A$8,RT補正用_IS!$A$9,O270=RT補正用_IS!$A$9,RT補正用_IS!$A$10,O270=RT補正用_IS!$A$10,RT補正用_IS!$A$11,O270=RT補正用_IS!$A$11,"-")</f>
        <v>Imazail-d5</v>
      </c>
      <c r="Q270" s="18" cm="1">
        <f t="array" ref="Q270">_xlfn.IFS(AND(O270&lt;&gt;"-",P270&lt;&gt;"-"),K270*AVERAGE(VLOOKUP(O270,テーブル3[],5,FALSE),VLOOKUP(P270,テーブル3[],5,FALSE)),AND(O270="-",P270&lt;&gt;"-"),K270*VLOOKUP(P270,テーブル3[],5,FALSE),AND(O270&lt;&gt;"-",P270="-"),K270*VLOOKUP(O270,テーブル3[],5,FALSE),AND(O270="-",P270="-"),VLOOKUP(C270,テーブル3[],4,FALSE))</f>
        <v>28.107875222078576</v>
      </c>
      <c r="R270" s="1"/>
    </row>
    <row r="271" spans="1:18" x14ac:dyDescent="0.2">
      <c r="A271" s="1">
        <v>113</v>
      </c>
      <c r="B271" s="1" t="b">
        <v>0</v>
      </c>
      <c r="C271" s="1" t="s">
        <v>207</v>
      </c>
      <c r="D271" s="1" t="s">
        <v>208</v>
      </c>
      <c r="E271" s="1" t="s">
        <v>209</v>
      </c>
      <c r="F271" s="1" t="s">
        <v>3</v>
      </c>
      <c r="G271" s="1">
        <v>327.07807000000003</v>
      </c>
      <c r="H271" s="1"/>
      <c r="I271" s="1">
        <v>0.01</v>
      </c>
      <c r="J271" s="1" t="s">
        <v>4</v>
      </c>
      <c r="K271" s="14">
        <v>30.8</v>
      </c>
      <c r="L271" s="1" t="s">
        <v>25</v>
      </c>
      <c r="M271" s="1" t="s">
        <v>6</v>
      </c>
      <c r="N271" s="6" t="s">
        <v>630</v>
      </c>
      <c r="O271" s="1" t="str" cm="1">
        <f t="array" ref="O271">_xlfn.IFS(K271&lt;RT補正用_IS!$C$3,"-",
AND(K271&gt;RT補正用_IS!$C$3,K271&lt;RT補正用_IS!$C$5),RT補正用_IS!$A$3,
AND(K271&gt;RT補正用_IS!$C$5,K271&lt;RT補正用_IS!$C$6),RT補正用_IS!$A$5,
AND(K271&gt;RT補正用_IS!$C$6,K271&lt;RT補正用_IS!$C$7),RT補正用_IS!$A$6,
AND(K271&gt;RT補正用_IS!$C$7,K271&lt;RT補正用_IS!$C$8),RT補正用_IS!$A$7,
AND(K271&gt;RT補正用_IS!$C$8,K271&lt;RT補正用_IS!$C$9),RT補正用_IS!$A$8,
AND(K271&gt;RT補正用_IS!$C$9,K271&lt;RT補正用_IS!$C$10),RT補正用_IS!$A$9,
AND(K271&gt;RT補正用_IS!$C$10,K271&lt;RT補正用_IS!$C$11),RT補正用_IS!$A$10,
K271&gt;RT補正用_IS!$C$11,RT補正用_IS!$A$11)</f>
        <v>Imazail-d5</v>
      </c>
      <c r="P271" s="1" t="str" cm="1">
        <f t="array" ref="P271">_xlfn.IFS(O271="-",RT補正用_IS!$A$3, O271=RT補正用_IS!$A$3,RT補正用_IS!$A$5,O271=RT補正用_IS!$A$5,RT補正用_IS!$A$6,O271=RT補正用_IS!$A$6,RT補正用_IS!$A$7,O271=RT補正用_IS!$A$7,RT補正用_IS!$A$8,O271=RT補正用_IS!$A$8,RT補正用_IS!$A$9,O271=RT補正用_IS!$A$9,RT補正用_IS!$A$10,O271=RT補正用_IS!$A$10,RT補正用_IS!$A$11,O271=RT補正用_IS!$A$11,"-")</f>
        <v>Etofenprox-d5</v>
      </c>
      <c r="Q271" s="18" cm="1">
        <f t="array" ref="Q271">_xlfn.IFS(AND(O271&lt;&gt;"-",P271&lt;&gt;"-"),K271*AVERAGE(VLOOKUP(O271,テーブル3[],5,FALSE),VLOOKUP(P271,テーブル3[],5,FALSE)),AND(O271="-",P271&lt;&gt;"-"),K271*VLOOKUP(P271,テーブル3[],5,FALSE),AND(O271&lt;&gt;"-",P271="-"),K271*VLOOKUP(O271,テーブル3[],5,FALSE),AND(O271="-",P271="-"),VLOOKUP(C271,テーブル3[],4,FALSE))</f>
        <v>31.272873941410705</v>
      </c>
      <c r="R271" s="1"/>
    </row>
    <row r="272" spans="1:18" x14ac:dyDescent="0.2">
      <c r="A272" s="1">
        <v>114</v>
      </c>
      <c r="B272" s="1" t="b">
        <v>0</v>
      </c>
      <c r="C272" s="1" t="s">
        <v>207</v>
      </c>
      <c r="D272" s="1" t="s">
        <v>210</v>
      </c>
      <c r="E272" s="1" t="s">
        <v>209</v>
      </c>
      <c r="F272" s="1" t="s">
        <v>3</v>
      </c>
      <c r="G272" s="1">
        <v>327.07807000000003</v>
      </c>
      <c r="H272" s="1">
        <v>215.02564000000001</v>
      </c>
      <c r="I272" s="1">
        <v>0.01</v>
      </c>
      <c r="J272" s="1" t="s">
        <v>4</v>
      </c>
      <c r="K272" s="14">
        <v>30.8</v>
      </c>
      <c r="L272" s="1" t="s">
        <v>25</v>
      </c>
      <c r="M272" s="1" t="s">
        <v>75</v>
      </c>
      <c r="N272" s="6" t="s">
        <v>630</v>
      </c>
      <c r="O272" s="1" t="str" cm="1">
        <f t="array" ref="O272">_xlfn.IFS(K272&lt;RT補正用_IS!$C$3,"-",
AND(K272&gt;RT補正用_IS!$C$3,K272&lt;RT補正用_IS!$C$5),RT補正用_IS!$A$3,
AND(K272&gt;RT補正用_IS!$C$5,K272&lt;RT補正用_IS!$C$6),RT補正用_IS!$A$5,
AND(K272&gt;RT補正用_IS!$C$6,K272&lt;RT補正用_IS!$C$7),RT補正用_IS!$A$6,
AND(K272&gt;RT補正用_IS!$C$7,K272&lt;RT補正用_IS!$C$8),RT補正用_IS!$A$7,
AND(K272&gt;RT補正用_IS!$C$8,K272&lt;RT補正用_IS!$C$9),RT補正用_IS!$A$8,
AND(K272&gt;RT補正用_IS!$C$9,K272&lt;RT補正用_IS!$C$10),RT補正用_IS!$A$9,
AND(K272&gt;RT補正用_IS!$C$10,K272&lt;RT補正用_IS!$C$11),RT補正用_IS!$A$10,
K272&gt;RT補正用_IS!$C$11,RT補正用_IS!$A$11)</f>
        <v>Imazail-d5</v>
      </c>
      <c r="P272" s="1" t="str" cm="1">
        <f t="array" ref="P272">_xlfn.IFS(O272="-",RT補正用_IS!$A$3, O272=RT補正用_IS!$A$3,RT補正用_IS!$A$5,O272=RT補正用_IS!$A$5,RT補正用_IS!$A$6,O272=RT補正用_IS!$A$6,RT補正用_IS!$A$7,O272=RT補正用_IS!$A$7,RT補正用_IS!$A$8,O272=RT補正用_IS!$A$8,RT補正用_IS!$A$9,O272=RT補正用_IS!$A$9,RT補正用_IS!$A$10,O272=RT補正用_IS!$A$10,RT補正用_IS!$A$11,O272=RT補正用_IS!$A$11,"-")</f>
        <v>Etofenprox-d5</v>
      </c>
      <c r="Q272" s="18" cm="1">
        <f t="array" ref="Q272">_xlfn.IFS(AND(O272&lt;&gt;"-",P272&lt;&gt;"-"),K272*AVERAGE(VLOOKUP(O272,テーブル3[],5,FALSE),VLOOKUP(P272,テーブル3[],5,FALSE)),AND(O272="-",P272&lt;&gt;"-"),K272*VLOOKUP(P272,テーブル3[],5,FALSE),AND(O272&lt;&gt;"-",P272="-"),K272*VLOOKUP(O272,テーブル3[],5,FALSE),AND(O272="-",P272="-"),VLOOKUP(C272,テーブル3[],4,FALSE))</f>
        <v>31.272873941410705</v>
      </c>
      <c r="R272" s="1"/>
    </row>
    <row r="273" spans="1:18" x14ac:dyDescent="0.2">
      <c r="A273" s="1">
        <v>115</v>
      </c>
      <c r="B273" s="1" t="b">
        <v>0</v>
      </c>
      <c r="C273" s="1" t="s">
        <v>207</v>
      </c>
      <c r="D273" s="1" t="s">
        <v>211</v>
      </c>
      <c r="E273" s="1" t="s">
        <v>209</v>
      </c>
      <c r="F273" s="1" t="s">
        <v>3</v>
      </c>
      <c r="G273" s="1">
        <v>327.07807000000003</v>
      </c>
      <c r="H273" s="1">
        <v>150.04640000000001</v>
      </c>
      <c r="I273" s="1">
        <v>0.01</v>
      </c>
      <c r="J273" s="1" t="s">
        <v>4</v>
      </c>
      <c r="K273" s="14">
        <v>30.8</v>
      </c>
      <c r="L273" s="1" t="s">
        <v>25</v>
      </c>
      <c r="M273" s="1" t="s">
        <v>75</v>
      </c>
      <c r="N273" s="6" t="s">
        <v>630</v>
      </c>
      <c r="O273" s="1" t="str" cm="1">
        <f t="array" ref="O273">_xlfn.IFS(K273&lt;RT補正用_IS!$C$3,"-",
AND(K273&gt;RT補正用_IS!$C$3,K273&lt;RT補正用_IS!$C$5),RT補正用_IS!$A$3,
AND(K273&gt;RT補正用_IS!$C$5,K273&lt;RT補正用_IS!$C$6),RT補正用_IS!$A$5,
AND(K273&gt;RT補正用_IS!$C$6,K273&lt;RT補正用_IS!$C$7),RT補正用_IS!$A$6,
AND(K273&gt;RT補正用_IS!$C$7,K273&lt;RT補正用_IS!$C$8),RT補正用_IS!$A$7,
AND(K273&gt;RT補正用_IS!$C$8,K273&lt;RT補正用_IS!$C$9),RT補正用_IS!$A$8,
AND(K273&gt;RT補正用_IS!$C$9,K273&lt;RT補正用_IS!$C$10),RT補正用_IS!$A$9,
AND(K273&gt;RT補正用_IS!$C$10,K273&lt;RT補正用_IS!$C$11),RT補正用_IS!$A$10,
K273&gt;RT補正用_IS!$C$11,RT補正用_IS!$A$11)</f>
        <v>Imazail-d5</v>
      </c>
      <c r="P273" s="1" t="str" cm="1">
        <f t="array" ref="P273">_xlfn.IFS(O273="-",RT補正用_IS!$A$3, O273=RT補正用_IS!$A$3,RT補正用_IS!$A$5,O273=RT補正用_IS!$A$5,RT補正用_IS!$A$6,O273=RT補正用_IS!$A$6,RT補正用_IS!$A$7,O273=RT補正用_IS!$A$7,RT補正用_IS!$A$8,O273=RT補正用_IS!$A$8,RT補正用_IS!$A$9,O273=RT補正用_IS!$A$9,RT補正用_IS!$A$10,O273=RT補正用_IS!$A$10,RT補正用_IS!$A$11,O273=RT補正用_IS!$A$11,"-")</f>
        <v>Etofenprox-d5</v>
      </c>
      <c r="Q273" s="18" cm="1">
        <f t="array" ref="Q273">_xlfn.IFS(AND(O273&lt;&gt;"-",P273&lt;&gt;"-"),K273*AVERAGE(VLOOKUP(O273,テーブル3[],5,FALSE),VLOOKUP(P273,テーブル3[],5,FALSE)),AND(O273="-",P273&lt;&gt;"-"),K273*VLOOKUP(P273,テーブル3[],5,FALSE),AND(O273&lt;&gt;"-",P273="-"),K273*VLOOKUP(O273,テーブル3[],5,FALSE),AND(O273="-",P273="-"),VLOOKUP(C273,テーブル3[],4,FALSE))</f>
        <v>31.272873941410705</v>
      </c>
      <c r="R273" s="1"/>
    </row>
    <row r="274" spans="1:18" x14ac:dyDescent="0.2">
      <c r="A274" s="1">
        <v>53</v>
      </c>
      <c r="B274" s="1" t="b">
        <v>0</v>
      </c>
      <c r="C274" s="1" t="s">
        <v>106</v>
      </c>
      <c r="D274" s="1" t="s">
        <v>107</v>
      </c>
      <c r="E274" s="1" t="s">
        <v>108</v>
      </c>
      <c r="F274" s="1" t="s">
        <v>3</v>
      </c>
      <c r="G274" s="1">
        <v>331.04334</v>
      </c>
      <c r="H274" s="1"/>
      <c r="I274" s="1">
        <v>0.01</v>
      </c>
      <c r="J274" s="1" t="s">
        <v>4</v>
      </c>
      <c r="K274" s="14">
        <v>27.8</v>
      </c>
      <c r="L274" s="1" t="s">
        <v>25</v>
      </c>
      <c r="M274" s="1" t="s">
        <v>6</v>
      </c>
      <c r="N274" s="6" t="s">
        <v>630</v>
      </c>
      <c r="O274" s="1" t="str" cm="1">
        <f t="array" ref="O274">_xlfn.IFS(K274&lt;RT補正用_IS!$C$3,"-",
AND(K274&gt;RT補正用_IS!$C$3,K274&lt;RT補正用_IS!$C$5),RT補正用_IS!$A$3,
AND(K274&gt;RT補正用_IS!$C$5,K274&lt;RT補正用_IS!$C$6),RT補正用_IS!$A$5,
AND(K274&gt;RT補正用_IS!$C$6,K274&lt;RT補正用_IS!$C$7),RT補正用_IS!$A$6,
AND(K274&gt;RT補正用_IS!$C$7,K274&lt;RT補正用_IS!$C$8),RT補正用_IS!$A$7,
AND(K274&gt;RT補正用_IS!$C$8,K274&lt;RT補正用_IS!$C$9),RT補正用_IS!$A$8,
AND(K274&gt;RT補正用_IS!$C$9,K274&lt;RT補正用_IS!$C$10),RT補正用_IS!$A$9,
AND(K274&gt;RT補正用_IS!$C$10,K274&lt;RT補正用_IS!$C$11),RT補正用_IS!$A$10,
K274&gt;RT補正用_IS!$C$11,RT補正用_IS!$A$11)</f>
        <v>13C6-DCMU</v>
      </c>
      <c r="P274" s="1" t="str" cm="1">
        <f t="array" ref="P274">_xlfn.IFS(O274="-",RT補正用_IS!$A$3, O274=RT補正用_IS!$A$3,RT補正用_IS!$A$5,O274=RT補正用_IS!$A$5,RT補正用_IS!$A$6,O274=RT補正用_IS!$A$6,RT補正用_IS!$A$7,O274=RT補正用_IS!$A$7,RT補正用_IS!$A$8,O274=RT補正用_IS!$A$8,RT補正用_IS!$A$9,O274=RT補正用_IS!$A$9,RT補正用_IS!$A$10,O274=RT補正用_IS!$A$10,RT補正用_IS!$A$11,O274=RT補正用_IS!$A$11,"-")</f>
        <v>Imazail-d5</v>
      </c>
      <c r="Q274" s="18" cm="1">
        <f t="array" ref="Q274">_xlfn.IFS(AND(O274&lt;&gt;"-",P274&lt;&gt;"-"),K274*AVERAGE(VLOOKUP(O274,テーブル3[],5,FALSE),VLOOKUP(P274,テーブル3[],5,FALSE)),AND(O274="-",P274&lt;&gt;"-"),K274*VLOOKUP(P274,テーブル3[],5,FALSE),AND(O274&lt;&gt;"-",P274="-"),K274*VLOOKUP(O274,テーブル3[],5,FALSE),AND(O274="-",P274="-"),VLOOKUP(C274,テーブル3[],4,FALSE))</f>
        <v>28.311555477311028</v>
      </c>
      <c r="R274" s="1"/>
    </row>
    <row r="275" spans="1:18" x14ac:dyDescent="0.2">
      <c r="A275" s="1">
        <v>54</v>
      </c>
      <c r="B275" s="1" t="b">
        <v>0</v>
      </c>
      <c r="C275" s="1" t="s">
        <v>106</v>
      </c>
      <c r="D275" s="1" t="s">
        <v>109</v>
      </c>
      <c r="E275" s="1" t="s">
        <v>108</v>
      </c>
      <c r="F275" s="1" t="s">
        <v>3</v>
      </c>
      <c r="G275" s="1">
        <v>331.04334</v>
      </c>
      <c r="H275" s="1">
        <v>99.007670000000005</v>
      </c>
      <c r="I275" s="1">
        <v>0.01</v>
      </c>
      <c r="J275" s="1" t="s">
        <v>4</v>
      </c>
      <c r="K275" s="14">
        <v>27.8</v>
      </c>
      <c r="L275" s="1" t="s">
        <v>25</v>
      </c>
      <c r="M275" s="1" t="s">
        <v>75</v>
      </c>
      <c r="N275" s="6" t="s">
        <v>630</v>
      </c>
      <c r="O275" s="1" t="str" cm="1">
        <f t="array" ref="O275">_xlfn.IFS(K275&lt;RT補正用_IS!$C$3,"-",
AND(K275&gt;RT補正用_IS!$C$3,K275&lt;RT補正用_IS!$C$5),RT補正用_IS!$A$3,
AND(K275&gt;RT補正用_IS!$C$5,K275&lt;RT補正用_IS!$C$6),RT補正用_IS!$A$5,
AND(K275&gt;RT補正用_IS!$C$6,K275&lt;RT補正用_IS!$C$7),RT補正用_IS!$A$6,
AND(K275&gt;RT補正用_IS!$C$7,K275&lt;RT補正用_IS!$C$8),RT補正用_IS!$A$7,
AND(K275&gt;RT補正用_IS!$C$8,K275&lt;RT補正用_IS!$C$9),RT補正用_IS!$A$8,
AND(K275&gt;RT補正用_IS!$C$9,K275&lt;RT補正用_IS!$C$10),RT補正用_IS!$A$9,
AND(K275&gt;RT補正用_IS!$C$10,K275&lt;RT補正用_IS!$C$11),RT補正用_IS!$A$10,
K275&gt;RT補正用_IS!$C$11,RT補正用_IS!$A$11)</f>
        <v>13C6-DCMU</v>
      </c>
      <c r="P275" s="1" t="str" cm="1">
        <f t="array" ref="P275">_xlfn.IFS(O275="-",RT補正用_IS!$A$3, O275=RT補正用_IS!$A$3,RT補正用_IS!$A$5,O275=RT補正用_IS!$A$5,RT補正用_IS!$A$6,O275=RT補正用_IS!$A$6,RT補正用_IS!$A$7,O275=RT補正用_IS!$A$7,RT補正用_IS!$A$8,O275=RT補正用_IS!$A$8,RT補正用_IS!$A$9,O275=RT補正用_IS!$A$9,RT補正用_IS!$A$10,O275=RT補正用_IS!$A$10,RT補正用_IS!$A$11,O275=RT補正用_IS!$A$11,"-")</f>
        <v>Imazail-d5</v>
      </c>
      <c r="Q275" s="18" cm="1">
        <f t="array" ref="Q275">_xlfn.IFS(AND(O275&lt;&gt;"-",P275&lt;&gt;"-"),K275*AVERAGE(VLOOKUP(O275,テーブル3[],5,FALSE),VLOOKUP(P275,テーブル3[],5,FALSE)),AND(O275="-",P275&lt;&gt;"-"),K275*VLOOKUP(P275,テーブル3[],5,FALSE),AND(O275&lt;&gt;"-",P275="-"),K275*VLOOKUP(O275,テーブル3[],5,FALSE),AND(O275="-",P275="-"),VLOOKUP(C275,テーブル3[],4,FALSE))</f>
        <v>28.311555477311028</v>
      </c>
      <c r="R275" s="1"/>
    </row>
    <row r="276" spans="1:18" x14ac:dyDescent="0.2">
      <c r="A276" s="1">
        <v>55</v>
      </c>
      <c r="B276" s="1" t="b">
        <v>0</v>
      </c>
      <c r="C276" s="1" t="s">
        <v>106</v>
      </c>
      <c r="D276" s="1" t="s">
        <v>110</v>
      </c>
      <c r="E276" s="1" t="s">
        <v>108</v>
      </c>
      <c r="F276" s="1" t="s">
        <v>3</v>
      </c>
      <c r="G276" s="1">
        <v>331.04334</v>
      </c>
      <c r="H276" s="1">
        <v>124.98206</v>
      </c>
      <c r="I276" s="1">
        <v>0.01</v>
      </c>
      <c r="J276" s="1" t="s">
        <v>4</v>
      </c>
      <c r="K276" s="14">
        <v>27.8</v>
      </c>
      <c r="L276" s="1" t="s">
        <v>25</v>
      </c>
      <c r="M276" s="1" t="s">
        <v>75</v>
      </c>
      <c r="N276" s="6" t="s">
        <v>630</v>
      </c>
      <c r="O276" s="1" t="str" cm="1">
        <f t="array" ref="O276">_xlfn.IFS(K276&lt;RT補正用_IS!$C$3,"-",
AND(K276&gt;RT補正用_IS!$C$3,K276&lt;RT補正用_IS!$C$5),RT補正用_IS!$A$3,
AND(K276&gt;RT補正用_IS!$C$5,K276&lt;RT補正用_IS!$C$6),RT補正用_IS!$A$5,
AND(K276&gt;RT補正用_IS!$C$6,K276&lt;RT補正用_IS!$C$7),RT補正用_IS!$A$6,
AND(K276&gt;RT補正用_IS!$C$7,K276&lt;RT補正用_IS!$C$8),RT補正用_IS!$A$7,
AND(K276&gt;RT補正用_IS!$C$8,K276&lt;RT補正用_IS!$C$9),RT補正用_IS!$A$8,
AND(K276&gt;RT補正用_IS!$C$9,K276&lt;RT補正用_IS!$C$10),RT補正用_IS!$A$9,
AND(K276&gt;RT補正用_IS!$C$10,K276&lt;RT補正用_IS!$C$11),RT補正用_IS!$A$10,
K276&gt;RT補正用_IS!$C$11,RT補正用_IS!$A$11)</f>
        <v>13C6-DCMU</v>
      </c>
      <c r="P276" s="1" t="str" cm="1">
        <f t="array" ref="P276">_xlfn.IFS(O276="-",RT補正用_IS!$A$3, O276=RT補正用_IS!$A$3,RT補正用_IS!$A$5,O276=RT補正用_IS!$A$5,RT補正用_IS!$A$6,O276=RT補正用_IS!$A$6,RT補正用_IS!$A$7,O276=RT補正用_IS!$A$7,RT補正用_IS!$A$8,O276=RT補正用_IS!$A$8,RT補正用_IS!$A$9,O276=RT補正用_IS!$A$9,RT補正用_IS!$A$10,O276=RT補正用_IS!$A$10,RT補正用_IS!$A$11,O276=RT補正用_IS!$A$11,"-")</f>
        <v>Imazail-d5</v>
      </c>
      <c r="Q276" s="18" cm="1">
        <f t="array" ref="Q276">_xlfn.IFS(AND(O276&lt;&gt;"-",P276&lt;&gt;"-"),K276*AVERAGE(VLOOKUP(O276,テーブル3[],5,FALSE),VLOOKUP(P276,テーブル3[],5,FALSE)),AND(O276="-",P276&lt;&gt;"-"),K276*VLOOKUP(P276,テーブル3[],5,FALSE),AND(O276&lt;&gt;"-",P276="-"),K276*VLOOKUP(O276,テーブル3[],5,FALSE),AND(O276="-",P276="-"),VLOOKUP(C276,テーブル3[],4,FALSE))</f>
        <v>28.311555477311028</v>
      </c>
      <c r="R276" s="1"/>
    </row>
    <row r="277" spans="1:18" x14ac:dyDescent="0.2">
      <c r="A277" s="1">
        <v>33</v>
      </c>
      <c r="B277" s="1" t="b">
        <v>0</v>
      </c>
      <c r="C277" s="1" t="s">
        <v>70</v>
      </c>
      <c r="D277" s="1" t="s">
        <v>71</v>
      </c>
      <c r="E277" s="1" t="s">
        <v>72</v>
      </c>
      <c r="F277" s="1" t="s">
        <v>3</v>
      </c>
      <c r="G277" s="1">
        <v>331.19038999999998</v>
      </c>
      <c r="H277" s="1"/>
      <c r="I277" s="1">
        <v>0.01</v>
      </c>
      <c r="J277" s="1" t="s">
        <v>4</v>
      </c>
      <c r="K277" s="14">
        <v>34</v>
      </c>
      <c r="L277" s="1" t="s">
        <v>73</v>
      </c>
      <c r="M277" s="1" t="s">
        <v>6</v>
      </c>
      <c r="N277" s="6" t="s">
        <v>630</v>
      </c>
      <c r="O277" s="1" t="str" cm="1">
        <f t="array" ref="O277">_xlfn.IFS(K277&lt;RT補正用_IS!$C$3,"-",
AND(K277&gt;RT補正用_IS!$C$3,K277&lt;RT補正用_IS!$C$5),RT補正用_IS!$A$3,
AND(K277&gt;RT補正用_IS!$C$5,K277&lt;RT補正用_IS!$C$6),RT補正用_IS!$A$5,
AND(K277&gt;RT補正用_IS!$C$6,K277&lt;RT補正用_IS!$C$7),RT補正用_IS!$A$6,
AND(K277&gt;RT補正用_IS!$C$7,K277&lt;RT補正用_IS!$C$8),RT補正用_IS!$A$7,
AND(K277&gt;RT補正用_IS!$C$8,K277&lt;RT補正用_IS!$C$9),RT補正用_IS!$A$8,
AND(K277&gt;RT補正用_IS!$C$9,K277&lt;RT補正用_IS!$C$10),RT補正用_IS!$A$9,
AND(K277&gt;RT補正用_IS!$C$10,K277&lt;RT補正用_IS!$C$11),RT補正用_IS!$A$10,
K277&gt;RT補正用_IS!$C$11,RT補正用_IS!$A$11)</f>
        <v>Imazail-d5</v>
      </c>
      <c r="P277" s="1" t="str" cm="1">
        <f t="array" ref="P277">_xlfn.IFS(O277="-",RT補正用_IS!$A$3, O277=RT補正用_IS!$A$3,RT補正用_IS!$A$5,O277=RT補正用_IS!$A$5,RT補正用_IS!$A$6,O277=RT補正用_IS!$A$6,RT補正用_IS!$A$7,O277=RT補正用_IS!$A$7,RT補正用_IS!$A$8,O277=RT補正用_IS!$A$8,RT補正用_IS!$A$9,O277=RT補正用_IS!$A$9,RT補正用_IS!$A$10,O277=RT補正用_IS!$A$10,RT補正用_IS!$A$11,O277=RT補正用_IS!$A$11,"-")</f>
        <v>Etofenprox-d5</v>
      </c>
      <c r="Q277" s="18" cm="1">
        <f t="array" ref="Q277">_xlfn.IFS(AND(O277&lt;&gt;"-",P277&lt;&gt;"-"),K277*AVERAGE(VLOOKUP(O277,テーブル3[],5,FALSE),VLOOKUP(P277,テーブル3[],5,FALSE)),AND(O277="-",P277&lt;&gt;"-"),K277*VLOOKUP(P277,テーブル3[],5,FALSE),AND(O277&lt;&gt;"-",P277="-"),K277*VLOOKUP(O277,テーブル3[],5,FALSE),AND(O277="-",P277="-"),VLOOKUP(C277,テーブル3[],4,FALSE))</f>
        <v>34.522003701557274</v>
      </c>
      <c r="R277" s="1"/>
    </row>
    <row r="278" spans="1:18" x14ac:dyDescent="0.2">
      <c r="A278" s="1">
        <v>34</v>
      </c>
      <c r="B278" s="1" t="b">
        <v>0</v>
      </c>
      <c r="C278" s="1" t="s">
        <v>70</v>
      </c>
      <c r="D278" s="1" t="s">
        <v>74</v>
      </c>
      <c r="E278" s="1" t="s">
        <v>72</v>
      </c>
      <c r="F278" s="1" t="s">
        <v>3</v>
      </c>
      <c r="G278" s="1">
        <v>331.19038999999998</v>
      </c>
      <c r="H278" s="1">
        <v>149.02332000000001</v>
      </c>
      <c r="I278" s="1">
        <v>0.01</v>
      </c>
      <c r="J278" s="1" t="s">
        <v>4</v>
      </c>
      <c r="K278" s="14">
        <v>34</v>
      </c>
      <c r="L278" s="1" t="s">
        <v>73</v>
      </c>
      <c r="M278" s="1" t="s">
        <v>75</v>
      </c>
      <c r="N278" s="6" t="s">
        <v>630</v>
      </c>
      <c r="O278" s="1" t="str" cm="1">
        <f t="array" ref="O278">_xlfn.IFS(K278&lt;RT補正用_IS!$C$3,"-",
AND(K278&gt;RT補正用_IS!$C$3,K278&lt;RT補正用_IS!$C$5),RT補正用_IS!$A$3,
AND(K278&gt;RT補正用_IS!$C$5,K278&lt;RT補正用_IS!$C$6),RT補正用_IS!$A$5,
AND(K278&gt;RT補正用_IS!$C$6,K278&lt;RT補正用_IS!$C$7),RT補正用_IS!$A$6,
AND(K278&gt;RT補正用_IS!$C$7,K278&lt;RT補正用_IS!$C$8),RT補正用_IS!$A$7,
AND(K278&gt;RT補正用_IS!$C$8,K278&lt;RT補正用_IS!$C$9),RT補正用_IS!$A$8,
AND(K278&gt;RT補正用_IS!$C$9,K278&lt;RT補正用_IS!$C$10),RT補正用_IS!$A$9,
AND(K278&gt;RT補正用_IS!$C$10,K278&lt;RT補正用_IS!$C$11),RT補正用_IS!$A$10,
K278&gt;RT補正用_IS!$C$11,RT補正用_IS!$A$11)</f>
        <v>Imazail-d5</v>
      </c>
      <c r="P278" s="1" t="str" cm="1">
        <f t="array" ref="P278">_xlfn.IFS(O278="-",RT補正用_IS!$A$3, O278=RT補正用_IS!$A$3,RT補正用_IS!$A$5,O278=RT補正用_IS!$A$5,RT補正用_IS!$A$6,O278=RT補正用_IS!$A$6,RT補正用_IS!$A$7,O278=RT補正用_IS!$A$7,RT補正用_IS!$A$8,O278=RT補正用_IS!$A$8,RT補正用_IS!$A$9,O278=RT補正用_IS!$A$9,RT補正用_IS!$A$10,O278=RT補正用_IS!$A$10,RT補正用_IS!$A$11,O278=RT補正用_IS!$A$11,"-")</f>
        <v>Etofenprox-d5</v>
      </c>
      <c r="Q278" s="18" cm="1">
        <f t="array" ref="Q278">_xlfn.IFS(AND(O278&lt;&gt;"-",P278&lt;&gt;"-"),K278*AVERAGE(VLOOKUP(O278,テーブル3[],5,FALSE),VLOOKUP(P278,テーブル3[],5,FALSE)),AND(O278="-",P278&lt;&gt;"-"),K278*VLOOKUP(P278,テーブル3[],5,FALSE),AND(O278&lt;&gt;"-",P278="-"),K278*VLOOKUP(O278,テーブル3[],5,FALSE),AND(O278="-",P278="-"),VLOOKUP(C278,テーブル3[],4,FALSE))</f>
        <v>34.522003701557274</v>
      </c>
      <c r="R278" s="1"/>
    </row>
    <row r="279" spans="1:18" x14ac:dyDescent="0.2">
      <c r="A279" s="1">
        <v>35</v>
      </c>
      <c r="B279" s="1" t="b">
        <v>0</v>
      </c>
      <c r="C279" s="1" t="s">
        <v>70</v>
      </c>
      <c r="D279" s="1" t="s">
        <v>76</v>
      </c>
      <c r="E279" s="1" t="s">
        <v>72</v>
      </c>
      <c r="F279" s="1" t="s">
        <v>3</v>
      </c>
      <c r="G279" s="1">
        <v>331.19038999999998</v>
      </c>
      <c r="H279" s="1">
        <v>167.03389000000001</v>
      </c>
      <c r="I279" s="1">
        <v>0.01</v>
      </c>
      <c r="J279" s="1" t="s">
        <v>4</v>
      </c>
      <c r="K279" s="14">
        <v>34</v>
      </c>
      <c r="L279" s="1" t="s">
        <v>73</v>
      </c>
      <c r="M279" s="1" t="s">
        <v>75</v>
      </c>
      <c r="N279" s="6" t="s">
        <v>630</v>
      </c>
      <c r="O279" s="1" t="str" cm="1">
        <f t="array" ref="O279">_xlfn.IFS(K279&lt;RT補正用_IS!$C$3,"-",
AND(K279&gt;RT補正用_IS!$C$3,K279&lt;RT補正用_IS!$C$5),RT補正用_IS!$A$3,
AND(K279&gt;RT補正用_IS!$C$5,K279&lt;RT補正用_IS!$C$6),RT補正用_IS!$A$5,
AND(K279&gt;RT補正用_IS!$C$6,K279&lt;RT補正用_IS!$C$7),RT補正用_IS!$A$6,
AND(K279&gt;RT補正用_IS!$C$7,K279&lt;RT補正用_IS!$C$8),RT補正用_IS!$A$7,
AND(K279&gt;RT補正用_IS!$C$8,K279&lt;RT補正用_IS!$C$9),RT補正用_IS!$A$8,
AND(K279&gt;RT補正用_IS!$C$9,K279&lt;RT補正用_IS!$C$10),RT補正用_IS!$A$9,
AND(K279&gt;RT補正用_IS!$C$10,K279&lt;RT補正用_IS!$C$11),RT補正用_IS!$A$10,
K279&gt;RT補正用_IS!$C$11,RT補正用_IS!$A$11)</f>
        <v>Imazail-d5</v>
      </c>
      <c r="P279" s="1" t="str" cm="1">
        <f t="array" ref="P279">_xlfn.IFS(O279="-",RT補正用_IS!$A$3, O279=RT補正用_IS!$A$3,RT補正用_IS!$A$5,O279=RT補正用_IS!$A$5,RT補正用_IS!$A$6,O279=RT補正用_IS!$A$6,RT補正用_IS!$A$7,O279=RT補正用_IS!$A$7,RT補正用_IS!$A$8,O279=RT補正用_IS!$A$8,RT補正用_IS!$A$9,O279=RT補正用_IS!$A$9,RT補正用_IS!$A$10,O279=RT補正用_IS!$A$10,RT補正用_IS!$A$11,O279=RT補正用_IS!$A$11,"-")</f>
        <v>Etofenprox-d5</v>
      </c>
      <c r="Q279" s="18" cm="1">
        <f t="array" ref="Q279">_xlfn.IFS(AND(O279&lt;&gt;"-",P279&lt;&gt;"-"),K279*AVERAGE(VLOOKUP(O279,テーブル3[],5,FALSE),VLOOKUP(P279,テーブル3[],5,FALSE)),AND(O279="-",P279&lt;&gt;"-"),K279*VLOOKUP(P279,テーブル3[],5,FALSE),AND(O279&lt;&gt;"-",P279="-"),K279*VLOOKUP(O279,テーブル3[],5,FALSE),AND(O279="-",P279="-"),VLOOKUP(C279,テーブル3[],4,FALSE))</f>
        <v>34.522003701557274</v>
      </c>
      <c r="R279" s="1"/>
    </row>
    <row r="280" spans="1:18" x14ac:dyDescent="0.2">
      <c r="A280" s="1">
        <v>140</v>
      </c>
      <c r="B280" s="1" t="b">
        <v>0</v>
      </c>
      <c r="C280" s="1" t="s">
        <v>253</v>
      </c>
      <c r="D280" s="1" t="s">
        <v>254</v>
      </c>
      <c r="E280" s="1" t="s">
        <v>255</v>
      </c>
      <c r="F280" s="1" t="s">
        <v>3</v>
      </c>
      <c r="G280" s="1">
        <v>343.05291999999997</v>
      </c>
      <c r="H280" s="1"/>
      <c r="I280" s="1">
        <v>0.01</v>
      </c>
      <c r="J280" s="1" t="s">
        <v>4</v>
      </c>
      <c r="K280" s="14">
        <v>21.9</v>
      </c>
      <c r="L280" s="1" t="s">
        <v>54</v>
      </c>
      <c r="M280" s="1" t="s">
        <v>6</v>
      </c>
      <c r="N280" s="6" t="s">
        <v>630</v>
      </c>
      <c r="O280" s="1" t="str" cm="1">
        <f t="array" ref="O280">_xlfn.IFS(K280&lt;RT補正用_IS!$C$3,"-",
AND(K280&gt;RT補正用_IS!$C$3,K280&lt;RT補正用_IS!$C$5),RT補正用_IS!$A$3,
AND(K280&gt;RT補正用_IS!$C$5,K280&lt;RT補正用_IS!$C$6),RT補正用_IS!$A$5,
AND(K280&gt;RT補正用_IS!$C$6,K280&lt;RT補正用_IS!$C$7),RT補正用_IS!$A$6,
AND(K280&gt;RT補正用_IS!$C$7,K280&lt;RT補正用_IS!$C$8),RT補正用_IS!$A$7,
AND(K280&gt;RT補正用_IS!$C$8,K280&lt;RT補正用_IS!$C$9),RT補正用_IS!$A$8,
AND(K280&gt;RT補正用_IS!$C$9,K280&lt;RT補正用_IS!$C$10),RT補正用_IS!$A$9,
AND(K280&gt;RT補正用_IS!$C$10,K280&lt;RT補正用_IS!$C$11),RT補正用_IS!$A$10,
K280&gt;RT補正用_IS!$C$11,RT補正用_IS!$A$11)</f>
        <v>Carbendazim-d4</v>
      </c>
      <c r="P280" s="1" t="str" cm="1">
        <f t="array" ref="P280">_xlfn.IFS(O280="-",RT補正用_IS!$A$3, O280=RT補正用_IS!$A$3,RT補正用_IS!$A$5,O280=RT補正用_IS!$A$5,RT補正用_IS!$A$6,O280=RT補正用_IS!$A$6,RT補正用_IS!$A$7,O280=RT補正用_IS!$A$7,RT補正用_IS!$A$8,O280=RT補正用_IS!$A$8,RT補正用_IS!$A$9,O280=RT補正用_IS!$A$9,RT補正用_IS!$A$10,O280=RT補正用_IS!$A$10,RT補正用_IS!$A$11,O280=RT補正用_IS!$A$11,"-")</f>
        <v>Pirimicarb-d6</v>
      </c>
      <c r="Q280" s="18" cm="1">
        <f t="array" ref="Q280">_xlfn.IFS(AND(O280&lt;&gt;"-",P280&lt;&gt;"-"),K280*AVERAGE(VLOOKUP(O280,テーブル3[],5,FALSE),VLOOKUP(P280,テーブル3[],5,FALSE)),AND(O280="-",P280&lt;&gt;"-"),K280*VLOOKUP(P280,テーブル3[],5,FALSE),AND(O280&lt;&gt;"-",P280="-"),K280*VLOOKUP(O280,テーブル3[],5,FALSE),AND(O280="-",P280="-"),VLOOKUP(C280,テーブル3[],4,FALSE))</f>
        <v>22.424897753645791</v>
      </c>
      <c r="R280" s="1"/>
    </row>
    <row r="281" spans="1:18" x14ac:dyDescent="0.2">
      <c r="A281" s="1">
        <v>141</v>
      </c>
      <c r="B281" s="1" t="b">
        <v>0</v>
      </c>
      <c r="C281" s="1" t="s">
        <v>253</v>
      </c>
      <c r="D281" s="1" t="s">
        <v>256</v>
      </c>
      <c r="E281" s="1" t="s">
        <v>255</v>
      </c>
      <c r="F281" s="1" t="s">
        <v>3</v>
      </c>
      <c r="G281" s="1">
        <v>343.05291999999997</v>
      </c>
      <c r="H281" s="1">
        <v>151.0325</v>
      </c>
      <c r="I281" s="1">
        <v>0.01</v>
      </c>
      <c r="J281" s="1" t="s">
        <v>4</v>
      </c>
      <c r="K281" s="14">
        <v>21.9</v>
      </c>
      <c r="L281" s="1" t="s">
        <v>54</v>
      </c>
      <c r="M281" s="1" t="s">
        <v>257</v>
      </c>
      <c r="N281" s="6" t="s">
        <v>630</v>
      </c>
      <c r="O281" s="1" t="str" cm="1">
        <f t="array" ref="O281">_xlfn.IFS(K281&lt;RT補正用_IS!$C$3,"-",
AND(K281&gt;RT補正用_IS!$C$3,K281&lt;RT補正用_IS!$C$5),RT補正用_IS!$A$3,
AND(K281&gt;RT補正用_IS!$C$5,K281&lt;RT補正用_IS!$C$6),RT補正用_IS!$A$5,
AND(K281&gt;RT補正用_IS!$C$6,K281&lt;RT補正用_IS!$C$7),RT補正用_IS!$A$6,
AND(K281&gt;RT補正用_IS!$C$7,K281&lt;RT補正用_IS!$C$8),RT補正用_IS!$A$7,
AND(K281&gt;RT補正用_IS!$C$8,K281&lt;RT補正用_IS!$C$9),RT補正用_IS!$A$8,
AND(K281&gt;RT補正用_IS!$C$9,K281&lt;RT補正用_IS!$C$10),RT補正用_IS!$A$9,
AND(K281&gt;RT補正用_IS!$C$10,K281&lt;RT補正用_IS!$C$11),RT補正用_IS!$A$10,
K281&gt;RT補正用_IS!$C$11,RT補正用_IS!$A$11)</f>
        <v>Carbendazim-d4</v>
      </c>
      <c r="P281" s="1" t="str" cm="1">
        <f t="array" ref="P281">_xlfn.IFS(O281="-",RT補正用_IS!$A$3, O281=RT補正用_IS!$A$3,RT補正用_IS!$A$5,O281=RT補正用_IS!$A$5,RT補正用_IS!$A$6,O281=RT補正用_IS!$A$6,RT補正用_IS!$A$7,O281=RT補正用_IS!$A$7,RT補正用_IS!$A$8,O281=RT補正用_IS!$A$8,RT補正用_IS!$A$9,O281=RT補正用_IS!$A$9,RT補正用_IS!$A$10,O281=RT補正用_IS!$A$10,RT補正用_IS!$A$11,O281=RT補正用_IS!$A$11,"-")</f>
        <v>Pirimicarb-d6</v>
      </c>
      <c r="Q281" s="18" cm="1">
        <f t="array" ref="Q281">_xlfn.IFS(AND(O281&lt;&gt;"-",P281&lt;&gt;"-"),K281*AVERAGE(VLOOKUP(O281,テーブル3[],5,FALSE),VLOOKUP(P281,テーブル3[],5,FALSE)),AND(O281="-",P281&lt;&gt;"-"),K281*VLOOKUP(P281,テーブル3[],5,FALSE),AND(O281&lt;&gt;"-",P281="-"),K281*VLOOKUP(O281,テーブル3[],5,FALSE),AND(O281="-",P281="-"),VLOOKUP(C281,テーブル3[],4,FALSE))</f>
        <v>22.424897753645791</v>
      </c>
      <c r="R281" s="1"/>
    </row>
    <row r="282" spans="1:18" x14ac:dyDescent="0.2">
      <c r="A282" s="1">
        <v>142</v>
      </c>
      <c r="B282" s="1" t="b">
        <v>0</v>
      </c>
      <c r="C282" s="1" t="s">
        <v>253</v>
      </c>
      <c r="D282" s="1" t="s">
        <v>258</v>
      </c>
      <c r="E282" s="1" t="s">
        <v>255</v>
      </c>
      <c r="F282" s="1" t="s">
        <v>3</v>
      </c>
      <c r="G282" s="1">
        <v>343.05291999999997</v>
      </c>
      <c r="H282" s="1">
        <v>160.05070000000001</v>
      </c>
      <c r="I282" s="1">
        <v>0.01</v>
      </c>
      <c r="J282" s="1" t="s">
        <v>4</v>
      </c>
      <c r="K282" s="14">
        <v>21.9</v>
      </c>
      <c r="L282" s="1" t="s">
        <v>54</v>
      </c>
      <c r="M282" s="1" t="s">
        <v>257</v>
      </c>
      <c r="N282" s="6" t="s">
        <v>630</v>
      </c>
      <c r="O282" s="1" t="str" cm="1">
        <f t="array" ref="O282">_xlfn.IFS(K282&lt;RT補正用_IS!$C$3,"-",
AND(K282&gt;RT補正用_IS!$C$3,K282&lt;RT補正用_IS!$C$5),RT補正用_IS!$A$3,
AND(K282&gt;RT補正用_IS!$C$5,K282&lt;RT補正用_IS!$C$6),RT補正用_IS!$A$5,
AND(K282&gt;RT補正用_IS!$C$6,K282&lt;RT補正用_IS!$C$7),RT補正用_IS!$A$6,
AND(K282&gt;RT補正用_IS!$C$7,K282&lt;RT補正用_IS!$C$8),RT補正用_IS!$A$7,
AND(K282&gt;RT補正用_IS!$C$8,K282&lt;RT補正用_IS!$C$9),RT補正用_IS!$A$8,
AND(K282&gt;RT補正用_IS!$C$9,K282&lt;RT補正用_IS!$C$10),RT補正用_IS!$A$9,
AND(K282&gt;RT補正用_IS!$C$10,K282&lt;RT補正用_IS!$C$11),RT補正用_IS!$A$10,
K282&gt;RT補正用_IS!$C$11,RT補正用_IS!$A$11)</f>
        <v>Carbendazim-d4</v>
      </c>
      <c r="P282" s="1" t="str" cm="1">
        <f t="array" ref="P282">_xlfn.IFS(O282="-",RT補正用_IS!$A$3, O282=RT補正用_IS!$A$3,RT補正用_IS!$A$5,O282=RT補正用_IS!$A$5,RT補正用_IS!$A$6,O282=RT補正用_IS!$A$6,RT補正用_IS!$A$7,O282=RT補正用_IS!$A$7,RT補正用_IS!$A$8,O282=RT補正用_IS!$A$8,RT補正用_IS!$A$9,O282=RT補正用_IS!$A$9,RT補正用_IS!$A$10,O282=RT補正用_IS!$A$10,RT補正用_IS!$A$11,O282=RT補正用_IS!$A$11,"-")</f>
        <v>Pirimicarb-d6</v>
      </c>
      <c r="Q282" s="18" cm="1">
        <f t="array" ref="Q282">_xlfn.IFS(AND(O282&lt;&gt;"-",P282&lt;&gt;"-"),K282*AVERAGE(VLOOKUP(O282,テーブル3[],5,FALSE),VLOOKUP(P282,テーブル3[],5,FALSE)),AND(O282="-",P282&lt;&gt;"-"),K282*VLOOKUP(P282,テーブル3[],5,FALSE),AND(O282&lt;&gt;"-",P282="-"),K282*VLOOKUP(O282,テーブル3[],5,FALSE),AND(O282="-",P282="-"),VLOOKUP(C282,テーブル3[],4,FALSE))</f>
        <v>22.424897753645791</v>
      </c>
      <c r="R282" s="1"/>
    </row>
    <row r="283" spans="1:18" x14ac:dyDescent="0.2">
      <c r="A283" s="1">
        <v>187</v>
      </c>
      <c r="B283" s="1" t="b">
        <v>0</v>
      </c>
      <c r="C283" s="1" t="s">
        <v>334</v>
      </c>
      <c r="D283" s="1" t="s">
        <v>335</v>
      </c>
      <c r="E283" s="1" t="s">
        <v>336</v>
      </c>
      <c r="F283" s="1" t="s">
        <v>3</v>
      </c>
      <c r="G283" s="1">
        <v>349.93356</v>
      </c>
      <c r="H283" s="1"/>
      <c r="I283" s="1">
        <v>0.01</v>
      </c>
      <c r="J283" s="1" t="s">
        <v>4</v>
      </c>
      <c r="K283" s="14">
        <v>33.299999999999997</v>
      </c>
      <c r="L283" s="1" t="s">
        <v>73</v>
      </c>
      <c r="M283" s="1" t="s">
        <v>6</v>
      </c>
      <c r="N283" s="6" t="s">
        <v>630</v>
      </c>
      <c r="O283" s="1" t="str" cm="1">
        <f t="array" ref="O283">_xlfn.IFS(K283&lt;RT補正用_IS!$C$3,"-",
AND(K283&gt;RT補正用_IS!$C$3,K283&lt;RT補正用_IS!$C$5),RT補正用_IS!$A$3,
AND(K283&gt;RT補正用_IS!$C$5,K283&lt;RT補正用_IS!$C$6),RT補正用_IS!$A$5,
AND(K283&gt;RT補正用_IS!$C$6,K283&lt;RT補正用_IS!$C$7),RT補正用_IS!$A$6,
AND(K283&gt;RT補正用_IS!$C$7,K283&lt;RT補正用_IS!$C$8),RT補正用_IS!$A$7,
AND(K283&gt;RT補正用_IS!$C$8,K283&lt;RT補正用_IS!$C$9),RT補正用_IS!$A$8,
AND(K283&gt;RT補正用_IS!$C$9,K283&lt;RT補正用_IS!$C$10),RT補正用_IS!$A$9,
AND(K283&gt;RT補正用_IS!$C$10,K283&lt;RT補正用_IS!$C$11),RT補正用_IS!$A$10,
K283&gt;RT補正用_IS!$C$11,RT補正用_IS!$A$11)</f>
        <v>Imazail-d5</v>
      </c>
      <c r="P283" s="1" t="str" cm="1">
        <f t="array" ref="P283">_xlfn.IFS(O283="-",RT補正用_IS!$A$3, O283=RT補正用_IS!$A$3,RT補正用_IS!$A$5,O283=RT補正用_IS!$A$5,RT補正用_IS!$A$6,O283=RT補正用_IS!$A$6,RT補正用_IS!$A$7,O283=RT補正用_IS!$A$7,RT補正用_IS!$A$8,O283=RT補正用_IS!$A$8,RT補正用_IS!$A$9,O283=RT補正用_IS!$A$9,RT補正用_IS!$A$10,O283=RT補正用_IS!$A$10,RT補正用_IS!$A$11,O283=RT補正用_IS!$A$11,"-")</f>
        <v>Etofenprox-d5</v>
      </c>
      <c r="Q283" s="18" cm="1">
        <f t="array" ref="Q283">_xlfn.IFS(AND(O283&lt;&gt;"-",P283&lt;&gt;"-"),K283*AVERAGE(VLOOKUP(O283,テーブル3[],5,FALSE),VLOOKUP(P283,テーブル3[],5,FALSE)),AND(O283="-",P283&lt;&gt;"-"),K283*VLOOKUP(P283,テーブル3[],5,FALSE),AND(O283&lt;&gt;"-",P283="-"),K283*VLOOKUP(O283,テーブル3[],5,FALSE),AND(O283="-",P283="-"),VLOOKUP(C283,テーブル3[],4,FALSE))</f>
        <v>33.811256566525209</v>
      </c>
      <c r="R283" s="1"/>
    </row>
    <row r="284" spans="1:18" x14ac:dyDescent="0.2">
      <c r="A284" s="1">
        <v>188</v>
      </c>
      <c r="B284" s="1" t="b">
        <v>0</v>
      </c>
      <c r="C284" s="1" t="s">
        <v>334</v>
      </c>
      <c r="D284" s="1" t="s">
        <v>337</v>
      </c>
      <c r="E284" s="1" t="s">
        <v>336</v>
      </c>
      <c r="F284" s="1" t="s">
        <v>3</v>
      </c>
      <c r="G284" s="1">
        <v>349.93356</v>
      </c>
      <c r="H284" s="1">
        <v>197.9273</v>
      </c>
      <c r="I284" s="1">
        <v>0.01</v>
      </c>
      <c r="J284" s="1" t="s">
        <v>4</v>
      </c>
      <c r="K284" s="14">
        <v>33.299999999999997</v>
      </c>
      <c r="L284" s="1" t="s">
        <v>73</v>
      </c>
      <c r="M284" s="1" t="s">
        <v>338</v>
      </c>
      <c r="N284" s="6" t="s">
        <v>630</v>
      </c>
      <c r="O284" s="1" t="str" cm="1">
        <f t="array" ref="O284">_xlfn.IFS(K284&lt;RT補正用_IS!$C$3,"-",
AND(K284&gt;RT補正用_IS!$C$3,K284&lt;RT補正用_IS!$C$5),RT補正用_IS!$A$3,
AND(K284&gt;RT補正用_IS!$C$5,K284&lt;RT補正用_IS!$C$6),RT補正用_IS!$A$5,
AND(K284&gt;RT補正用_IS!$C$6,K284&lt;RT補正用_IS!$C$7),RT補正用_IS!$A$6,
AND(K284&gt;RT補正用_IS!$C$7,K284&lt;RT補正用_IS!$C$8),RT補正用_IS!$A$7,
AND(K284&gt;RT補正用_IS!$C$8,K284&lt;RT補正用_IS!$C$9),RT補正用_IS!$A$8,
AND(K284&gt;RT補正用_IS!$C$9,K284&lt;RT補正用_IS!$C$10),RT補正用_IS!$A$9,
AND(K284&gt;RT補正用_IS!$C$10,K284&lt;RT補正用_IS!$C$11),RT補正用_IS!$A$10,
K284&gt;RT補正用_IS!$C$11,RT補正用_IS!$A$11)</f>
        <v>Imazail-d5</v>
      </c>
      <c r="P284" s="1" t="str" cm="1">
        <f t="array" ref="P284">_xlfn.IFS(O284="-",RT補正用_IS!$A$3, O284=RT補正用_IS!$A$3,RT補正用_IS!$A$5,O284=RT補正用_IS!$A$5,RT補正用_IS!$A$6,O284=RT補正用_IS!$A$6,RT補正用_IS!$A$7,O284=RT補正用_IS!$A$7,RT補正用_IS!$A$8,O284=RT補正用_IS!$A$8,RT補正用_IS!$A$9,O284=RT補正用_IS!$A$9,RT補正用_IS!$A$10,O284=RT補正用_IS!$A$10,RT補正用_IS!$A$11,O284=RT補正用_IS!$A$11,"-")</f>
        <v>Etofenprox-d5</v>
      </c>
      <c r="Q284" s="18" cm="1">
        <f t="array" ref="Q284">_xlfn.IFS(AND(O284&lt;&gt;"-",P284&lt;&gt;"-"),K284*AVERAGE(VLOOKUP(O284,テーブル3[],5,FALSE),VLOOKUP(P284,テーブル3[],5,FALSE)),AND(O284="-",P284&lt;&gt;"-"),K284*VLOOKUP(P284,テーブル3[],5,FALSE),AND(O284&lt;&gt;"-",P284="-"),K284*VLOOKUP(O284,テーブル3[],5,FALSE),AND(O284="-",P284="-"),VLOOKUP(C284,テーブル3[],4,FALSE))</f>
        <v>33.811256566525209</v>
      </c>
      <c r="R284" s="1"/>
    </row>
    <row r="285" spans="1:18" x14ac:dyDescent="0.2">
      <c r="A285" s="1">
        <v>189</v>
      </c>
      <c r="B285" s="1" t="b">
        <v>0</v>
      </c>
      <c r="C285" s="1" t="s">
        <v>334</v>
      </c>
      <c r="D285" s="1" t="s">
        <v>339</v>
      </c>
      <c r="E285" s="1" t="s">
        <v>336</v>
      </c>
      <c r="F285" s="1" t="s">
        <v>3</v>
      </c>
      <c r="G285" s="1">
        <v>349.93356</v>
      </c>
      <c r="H285" s="1">
        <v>96.950760000000002</v>
      </c>
      <c r="I285" s="1">
        <v>0.01</v>
      </c>
      <c r="J285" s="1" t="s">
        <v>4</v>
      </c>
      <c r="K285" s="14">
        <v>33.299999999999997</v>
      </c>
      <c r="L285" s="1" t="s">
        <v>73</v>
      </c>
      <c r="M285" s="1" t="s">
        <v>338</v>
      </c>
      <c r="N285" s="6" t="s">
        <v>630</v>
      </c>
      <c r="O285" s="1" t="str" cm="1">
        <f t="array" ref="O285">_xlfn.IFS(K285&lt;RT補正用_IS!$C$3,"-",
AND(K285&gt;RT補正用_IS!$C$3,K285&lt;RT補正用_IS!$C$5),RT補正用_IS!$A$3,
AND(K285&gt;RT補正用_IS!$C$5,K285&lt;RT補正用_IS!$C$6),RT補正用_IS!$A$5,
AND(K285&gt;RT補正用_IS!$C$6,K285&lt;RT補正用_IS!$C$7),RT補正用_IS!$A$6,
AND(K285&gt;RT補正用_IS!$C$7,K285&lt;RT補正用_IS!$C$8),RT補正用_IS!$A$7,
AND(K285&gt;RT補正用_IS!$C$8,K285&lt;RT補正用_IS!$C$9),RT補正用_IS!$A$8,
AND(K285&gt;RT補正用_IS!$C$9,K285&lt;RT補正用_IS!$C$10),RT補正用_IS!$A$9,
AND(K285&gt;RT補正用_IS!$C$10,K285&lt;RT補正用_IS!$C$11),RT補正用_IS!$A$10,
K285&gt;RT補正用_IS!$C$11,RT補正用_IS!$A$11)</f>
        <v>Imazail-d5</v>
      </c>
      <c r="P285" s="1" t="str" cm="1">
        <f t="array" ref="P285">_xlfn.IFS(O285="-",RT補正用_IS!$A$3, O285=RT補正用_IS!$A$3,RT補正用_IS!$A$5,O285=RT補正用_IS!$A$5,RT補正用_IS!$A$6,O285=RT補正用_IS!$A$6,RT補正用_IS!$A$7,O285=RT補正用_IS!$A$7,RT補正用_IS!$A$8,O285=RT補正用_IS!$A$8,RT補正用_IS!$A$9,O285=RT補正用_IS!$A$9,RT補正用_IS!$A$10,O285=RT補正用_IS!$A$10,RT補正用_IS!$A$11,O285=RT補正用_IS!$A$11,"-")</f>
        <v>Etofenprox-d5</v>
      </c>
      <c r="Q285" s="18" cm="1">
        <f t="array" ref="Q285">_xlfn.IFS(AND(O285&lt;&gt;"-",P285&lt;&gt;"-"),K285*AVERAGE(VLOOKUP(O285,テーブル3[],5,FALSE),VLOOKUP(P285,テーブル3[],5,FALSE)),AND(O285="-",P285&lt;&gt;"-"),K285*VLOOKUP(P285,テーブル3[],5,FALSE),AND(O285&lt;&gt;"-",P285="-"),K285*VLOOKUP(O285,テーブル3[],5,FALSE),AND(O285="-",P285="-"),VLOOKUP(C285,テーブル3[],4,FALSE))</f>
        <v>33.811256566525209</v>
      </c>
      <c r="R285" s="1"/>
    </row>
    <row r="286" spans="1:18" x14ac:dyDescent="0.2">
      <c r="A286" s="1">
        <v>107</v>
      </c>
      <c r="B286" s="1" t="b">
        <v>0</v>
      </c>
      <c r="C286" s="1" t="s">
        <v>196</v>
      </c>
      <c r="D286" s="1" t="s">
        <v>197</v>
      </c>
      <c r="E286" s="1" t="s">
        <v>198</v>
      </c>
      <c r="F286" s="1" t="s">
        <v>3</v>
      </c>
      <c r="G286" s="1">
        <v>369.12502000000001</v>
      </c>
      <c r="H286" s="1"/>
      <c r="I286" s="1">
        <v>0.01</v>
      </c>
      <c r="J286" s="1" t="s">
        <v>4</v>
      </c>
      <c r="K286" s="14">
        <v>33.700000000000003</v>
      </c>
      <c r="L286" s="1" t="s">
        <v>73</v>
      </c>
      <c r="M286" s="1" t="s">
        <v>6</v>
      </c>
      <c r="N286" s="6" t="s">
        <v>630</v>
      </c>
      <c r="O286" s="1" t="str" cm="1">
        <f t="array" ref="O286">_xlfn.IFS(K286&lt;RT補正用_IS!$C$3,"-",
AND(K286&gt;RT補正用_IS!$C$3,K286&lt;RT補正用_IS!$C$5),RT補正用_IS!$A$3,
AND(K286&gt;RT補正用_IS!$C$5,K286&lt;RT補正用_IS!$C$6),RT補正用_IS!$A$5,
AND(K286&gt;RT補正用_IS!$C$6,K286&lt;RT補正用_IS!$C$7),RT補正用_IS!$A$6,
AND(K286&gt;RT補正用_IS!$C$7,K286&lt;RT補正用_IS!$C$8),RT補正用_IS!$A$7,
AND(K286&gt;RT補正用_IS!$C$8,K286&lt;RT補正用_IS!$C$9),RT補正用_IS!$A$8,
AND(K286&gt;RT補正用_IS!$C$9,K286&lt;RT補正用_IS!$C$10),RT補正用_IS!$A$9,
AND(K286&gt;RT補正用_IS!$C$10,K286&lt;RT補正用_IS!$C$11),RT補正用_IS!$A$10,
K286&gt;RT補正用_IS!$C$11,RT補正用_IS!$A$11)</f>
        <v>Imazail-d5</v>
      </c>
      <c r="P286" s="1" t="str" cm="1">
        <f t="array" ref="P286">_xlfn.IFS(O286="-",RT補正用_IS!$A$3, O286=RT補正用_IS!$A$3,RT補正用_IS!$A$5,O286=RT補正用_IS!$A$5,RT補正用_IS!$A$6,O286=RT補正用_IS!$A$6,RT補正用_IS!$A$7,O286=RT補正用_IS!$A$7,RT補正用_IS!$A$8,O286=RT補正用_IS!$A$8,RT補正用_IS!$A$9,O286=RT補正用_IS!$A$9,RT補正用_IS!$A$10,O286=RT補正用_IS!$A$10,RT補正用_IS!$A$11,O286=RT補正用_IS!$A$11,"-")</f>
        <v>Etofenprox-d5</v>
      </c>
      <c r="Q286" s="18" cm="1">
        <f t="array" ref="Q286">_xlfn.IFS(AND(O286&lt;&gt;"-",P286&lt;&gt;"-"),K286*AVERAGE(VLOOKUP(O286,テーブル3[],5,FALSE),VLOOKUP(P286,テーブル3[],5,FALSE)),AND(O286="-",P286&lt;&gt;"-"),K286*VLOOKUP(P286,テーブル3[],5,FALSE),AND(O286&lt;&gt;"-",P286="-"),K286*VLOOKUP(O286,テーブル3[],5,FALSE),AND(O286="-",P286="-"),VLOOKUP(C286,テーブル3[],4,FALSE))</f>
        <v>34.217397786543536</v>
      </c>
      <c r="R286" s="1"/>
    </row>
    <row r="287" spans="1:18" x14ac:dyDescent="0.2">
      <c r="A287" s="1">
        <v>108</v>
      </c>
      <c r="B287" s="1" t="b">
        <v>0</v>
      </c>
      <c r="C287" s="1" t="s">
        <v>196</v>
      </c>
      <c r="D287" s="1" t="s">
        <v>199</v>
      </c>
      <c r="E287" s="1" t="s">
        <v>198</v>
      </c>
      <c r="F287" s="1" t="s">
        <v>3</v>
      </c>
      <c r="G287" s="1">
        <v>369.12502000000001</v>
      </c>
      <c r="H287" s="1">
        <v>166.07769999999999</v>
      </c>
      <c r="I287" s="1">
        <v>0.01</v>
      </c>
      <c r="J287" s="1" t="s">
        <v>4</v>
      </c>
      <c r="K287" s="14">
        <v>33.700000000000003</v>
      </c>
      <c r="L287" s="1" t="s">
        <v>73</v>
      </c>
      <c r="M287" s="1" t="s">
        <v>200</v>
      </c>
      <c r="N287" s="6" t="s">
        <v>630</v>
      </c>
      <c r="O287" s="1" t="str" cm="1">
        <f t="array" ref="O287">_xlfn.IFS(K287&lt;RT補正用_IS!$C$3,"-",
AND(K287&gt;RT補正用_IS!$C$3,K287&lt;RT補正用_IS!$C$5),RT補正用_IS!$A$3,
AND(K287&gt;RT補正用_IS!$C$5,K287&lt;RT補正用_IS!$C$6),RT補正用_IS!$A$5,
AND(K287&gt;RT補正用_IS!$C$6,K287&lt;RT補正用_IS!$C$7),RT補正用_IS!$A$6,
AND(K287&gt;RT補正用_IS!$C$7,K287&lt;RT補正用_IS!$C$8),RT補正用_IS!$A$7,
AND(K287&gt;RT補正用_IS!$C$8,K287&lt;RT補正用_IS!$C$9),RT補正用_IS!$A$8,
AND(K287&gt;RT補正用_IS!$C$9,K287&lt;RT補正用_IS!$C$10),RT補正用_IS!$A$9,
AND(K287&gt;RT補正用_IS!$C$10,K287&lt;RT補正用_IS!$C$11),RT補正用_IS!$A$10,
K287&gt;RT補正用_IS!$C$11,RT補正用_IS!$A$11)</f>
        <v>Imazail-d5</v>
      </c>
      <c r="P287" s="1" t="str" cm="1">
        <f t="array" ref="P287">_xlfn.IFS(O287="-",RT補正用_IS!$A$3, O287=RT補正用_IS!$A$3,RT補正用_IS!$A$5,O287=RT補正用_IS!$A$5,RT補正用_IS!$A$6,O287=RT補正用_IS!$A$6,RT補正用_IS!$A$7,O287=RT補正用_IS!$A$7,RT補正用_IS!$A$8,O287=RT補正用_IS!$A$8,RT補正用_IS!$A$9,O287=RT補正用_IS!$A$9,RT補正用_IS!$A$10,O287=RT補正用_IS!$A$10,RT補正用_IS!$A$11,O287=RT補正用_IS!$A$11,"-")</f>
        <v>Etofenprox-d5</v>
      </c>
      <c r="Q287" s="18" cm="1">
        <f t="array" ref="Q287">_xlfn.IFS(AND(O287&lt;&gt;"-",P287&lt;&gt;"-"),K287*AVERAGE(VLOOKUP(O287,テーブル3[],5,FALSE),VLOOKUP(P287,テーブル3[],5,FALSE)),AND(O287="-",P287&lt;&gt;"-"),K287*VLOOKUP(P287,テーブル3[],5,FALSE),AND(O287&lt;&gt;"-",P287="-"),K287*VLOOKUP(O287,テーブル3[],5,FALSE),AND(O287="-",P287="-"),VLOOKUP(C287,テーブル3[],4,FALSE))</f>
        <v>34.217397786543536</v>
      </c>
      <c r="R287" s="1"/>
    </row>
    <row r="288" spans="1:18" x14ac:dyDescent="0.2">
      <c r="A288" s="1">
        <v>109</v>
      </c>
      <c r="B288" s="1" t="b">
        <v>0</v>
      </c>
      <c r="C288" s="1" t="s">
        <v>196</v>
      </c>
      <c r="D288" s="1" t="s">
        <v>201</v>
      </c>
      <c r="E288" s="1" t="s">
        <v>198</v>
      </c>
      <c r="F288" s="1" t="s">
        <v>3</v>
      </c>
      <c r="G288" s="1">
        <v>369.12502000000001</v>
      </c>
      <c r="H288" s="1">
        <v>165.06988000000001</v>
      </c>
      <c r="I288" s="1">
        <v>0.01</v>
      </c>
      <c r="J288" s="1" t="s">
        <v>4</v>
      </c>
      <c r="K288" s="14">
        <v>33.700000000000003</v>
      </c>
      <c r="L288" s="1" t="s">
        <v>73</v>
      </c>
      <c r="M288" s="1" t="s">
        <v>200</v>
      </c>
      <c r="N288" s="6" t="s">
        <v>630</v>
      </c>
      <c r="O288" s="1" t="str" cm="1">
        <f t="array" ref="O288">_xlfn.IFS(K288&lt;RT補正用_IS!$C$3,"-",
AND(K288&gt;RT補正用_IS!$C$3,K288&lt;RT補正用_IS!$C$5),RT補正用_IS!$A$3,
AND(K288&gt;RT補正用_IS!$C$5,K288&lt;RT補正用_IS!$C$6),RT補正用_IS!$A$5,
AND(K288&gt;RT補正用_IS!$C$6,K288&lt;RT補正用_IS!$C$7),RT補正用_IS!$A$6,
AND(K288&gt;RT補正用_IS!$C$7,K288&lt;RT補正用_IS!$C$8),RT補正用_IS!$A$7,
AND(K288&gt;RT補正用_IS!$C$8,K288&lt;RT補正用_IS!$C$9),RT補正用_IS!$A$8,
AND(K288&gt;RT補正用_IS!$C$9,K288&lt;RT補正用_IS!$C$10),RT補正用_IS!$A$9,
AND(K288&gt;RT補正用_IS!$C$10,K288&lt;RT補正用_IS!$C$11),RT補正用_IS!$A$10,
K288&gt;RT補正用_IS!$C$11,RT補正用_IS!$A$11)</f>
        <v>Imazail-d5</v>
      </c>
      <c r="P288" s="1" t="str" cm="1">
        <f t="array" ref="P288">_xlfn.IFS(O288="-",RT補正用_IS!$A$3, O288=RT補正用_IS!$A$3,RT補正用_IS!$A$5,O288=RT補正用_IS!$A$5,RT補正用_IS!$A$6,O288=RT補正用_IS!$A$6,RT補正用_IS!$A$7,O288=RT補正用_IS!$A$7,RT補正用_IS!$A$8,O288=RT補正用_IS!$A$8,RT補正用_IS!$A$9,O288=RT補正用_IS!$A$9,RT補正用_IS!$A$10,O288=RT補正用_IS!$A$10,RT補正用_IS!$A$11,O288=RT補正用_IS!$A$11,"-")</f>
        <v>Etofenprox-d5</v>
      </c>
      <c r="Q288" s="18" cm="1">
        <f t="array" ref="Q288">_xlfn.IFS(AND(O288&lt;&gt;"-",P288&lt;&gt;"-"),K288*AVERAGE(VLOOKUP(O288,テーブル3[],5,FALSE),VLOOKUP(P288,テーブル3[],5,FALSE)),AND(O288="-",P288&lt;&gt;"-"),K288*VLOOKUP(P288,テーブル3[],5,FALSE),AND(O288&lt;&gt;"-",P288="-"),K288*VLOOKUP(O288,テーブル3[],5,FALSE),AND(O288="-",P288="-"),VLOOKUP(C288,テーブル3[],4,FALSE))</f>
        <v>34.217397786543536</v>
      </c>
      <c r="R288" s="1"/>
    </row>
    <row r="289" spans="1:18" x14ac:dyDescent="0.2">
      <c r="A289" s="1">
        <v>125</v>
      </c>
      <c r="B289" s="1" t="b">
        <v>0</v>
      </c>
      <c r="C289" s="1" t="s">
        <v>228</v>
      </c>
      <c r="D289" s="1" t="s">
        <v>229</v>
      </c>
      <c r="E289" s="1" t="s">
        <v>230</v>
      </c>
      <c r="F289" s="1" t="s">
        <v>3</v>
      </c>
      <c r="G289" s="1">
        <v>373.09496000000001</v>
      </c>
      <c r="H289" s="1"/>
      <c r="I289" s="1">
        <v>0.01</v>
      </c>
      <c r="J289" s="1" t="s">
        <v>4</v>
      </c>
      <c r="K289" s="14">
        <v>32.200000000000003</v>
      </c>
      <c r="L289" s="1" t="s">
        <v>25</v>
      </c>
      <c r="M289" s="1" t="s">
        <v>6</v>
      </c>
      <c r="N289" s="6" t="s">
        <v>630</v>
      </c>
      <c r="O289" s="1" t="str" cm="1">
        <f t="array" ref="O289">_xlfn.IFS(K289&lt;RT補正用_IS!$C$3,"-",
AND(K289&gt;RT補正用_IS!$C$3,K289&lt;RT補正用_IS!$C$5),RT補正用_IS!$A$3,
AND(K289&gt;RT補正用_IS!$C$5,K289&lt;RT補正用_IS!$C$6),RT補正用_IS!$A$5,
AND(K289&gt;RT補正用_IS!$C$6,K289&lt;RT補正用_IS!$C$7),RT補正用_IS!$A$6,
AND(K289&gt;RT補正用_IS!$C$7,K289&lt;RT補正用_IS!$C$8),RT補正用_IS!$A$7,
AND(K289&gt;RT補正用_IS!$C$8,K289&lt;RT補正用_IS!$C$9),RT補正用_IS!$A$8,
AND(K289&gt;RT補正用_IS!$C$9,K289&lt;RT補正用_IS!$C$10),RT補正用_IS!$A$9,
AND(K289&gt;RT補正用_IS!$C$10,K289&lt;RT補正用_IS!$C$11),RT補正用_IS!$A$10,
K289&gt;RT補正用_IS!$C$11,RT補正用_IS!$A$11)</f>
        <v>Imazail-d5</v>
      </c>
      <c r="P289" s="1" t="str" cm="1">
        <f t="array" ref="P289">_xlfn.IFS(O289="-",RT補正用_IS!$A$3, O289=RT補正用_IS!$A$3,RT補正用_IS!$A$5,O289=RT補正用_IS!$A$5,RT補正用_IS!$A$6,O289=RT補正用_IS!$A$6,RT補正用_IS!$A$7,O289=RT補正用_IS!$A$7,RT補正用_IS!$A$8,O289=RT補正用_IS!$A$8,RT補正用_IS!$A$9,O289=RT補正用_IS!$A$9,RT補正用_IS!$A$10,O289=RT補正用_IS!$A$10,RT補正用_IS!$A$11,O289=RT補正用_IS!$A$11,"-")</f>
        <v>Etofenprox-d5</v>
      </c>
      <c r="Q289" s="18" cm="1">
        <f t="array" ref="Q289">_xlfn.IFS(AND(O289&lt;&gt;"-",P289&lt;&gt;"-"),K289*AVERAGE(VLOOKUP(O289,テーブル3[],5,FALSE),VLOOKUP(P289,テーブル3[],5,FALSE)),AND(O289="-",P289&lt;&gt;"-"),K289*VLOOKUP(P289,テーブル3[],5,FALSE),AND(O289&lt;&gt;"-",P289="-"),K289*VLOOKUP(O289,テーブル3[],5,FALSE),AND(O289="-",P289="-"),VLOOKUP(C289,テーブル3[],4,FALSE))</f>
        <v>32.694368211474831</v>
      </c>
      <c r="R289" s="1"/>
    </row>
    <row r="290" spans="1:18" x14ac:dyDescent="0.2">
      <c r="A290" s="1">
        <v>126</v>
      </c>
      <c r="B290" s="1" t="b">
        <v>0</v>
      </c>
      <c r="C290" s="1" t="s">
        <v>228</v>
      </c>
      <c r="D290" s="1" t="s">
        <v>231</v>
      </c>
      <c r="E290" s="1" t="s">
        <v>230</v>
      </c>
      <c r="F290" s="1" t="s">
        <v>3</v>
      </c>
      <c r="G290" s="1">
        <v>373.09496000000001</v>
      </c>
      <c r="H290" s="1">
        <v>299.05770000000001</v>
      </c>
      <c r="I290" s="1">
        <v>0.01</v>
      </c>
      <c r="J290" s="1" t="s">
        <v>4</v>
      </c>
      <c r="K290" s="14">
        <v>32.200000000000003</v>
      </c>
      <c r="L290" s="1" t="s">
        <v>25</v>
      </c>
      <c r="M290" s="1" t="s">
        <v>200</v>
      </c>
      <c r="N290" s="6" t="s">
        <v>630</v>
      </c>
      <c r="O290" s="1" t="str" cm="1">
        <f t="array" ref="O290">_xlfn.IFS(K290&lt;RT補正用_IS!$C$3,"-",
AND(K290&gt;RT補正用_IS!$C$3,K290&lt;RT補正用_IS!$C$5),RT補正用_IS!$A$3,
AND(K290&gt;RT補正用_IS!$C$5,K290&lt;RT補正用_IS!$C$6),RT補正用_IS!$A$5,
AND(K290&gt;RT補正用_IS!$C$6,K290&lt;RT補正用_IS!$C$7),RT補正用_IS!$A$6,
AND(K290&gt;RT補正用_IS!$C$7,K290&lt;RT補正用_IS!$C$8),RT補正用_IS!$A$7,
AND(K290&gt;RT補正用_IS!$C$8,K290&lt;RT補正用_IS!$C$9),RT補正用_IS!$A$8,
AND(K290&gt;RT補正用_IS!$C$9,K290&lt;RT補正用_IS!$C$10),RT補正用_IS!$A$9,
AND(K290&gt;RT補正用_IS!$C$10,K290&lt;RT補正用_IS!$C$11),RT補正用_IS!$A$10,
K290&gt;RT補正用_IS!$C$11,RT補正用_IS!$A$11)</f>
        <v>Imazail-d5</v>
      </c>
      <c r="P290" s="1" t="str" cm="1">
        <f t="array" ref="P290">_xlfn.IFS(O290="-",RT補正用_IS!$A$3, O290=RT補正用_IS!$A$3,RT補正用_IS!$A$5,O290=RT補正用_IS!$A$5,RT補正用_IS!$A$6,O290=RT補正用_IS!$A$6,RT補正用_IS!$A$7,O290=RT補正用_IS!$A$7,RT補正用_IS!$A$8,O290=RT補正用_IS!$A$8,RT補正用_IS!$A$9,O290=RT補正用_IS!$A$9,RT補正用_IS!$A$10,O290=RT補正用_IS!$A$10,RT補正用_IS!$A$11,O290=RT補正用_IS!$A$11,"-")</f>
        <v>Etofenprox-d5</v>
      </c>
      <c r="Q290" s="18" cm="1">
        <f t="array" ref="Q290">_xlfn.IFS(AND(O290&lt;&gt;"-",P290&lt;&gt;"-"),K290*AVERAGE(VLOOKUP(O290,テーブル3[],5,FALSE),VLOOKUP(P290,テーブル3[],5,FALSE)),AND(O290="-",P290&lt;&gt;"-"),K290*VLOOKUP(P290,テーブル3[],5,FALSE),AND(O290&lt;&gt;"-",P290="-"),K290*VLOOKUP(O290,テーブル3[],5,FALSE),AND(O290="-",P290="-"),VLOOKUP(C290,テーブル3[],4,FALSE))</f>
        <v>32.694368211474831</v>
      </c>
      <c r="R290" s="1"/>
    </row>
    <row r="291" spans="1:18" x14ac:dyDescent="0.2">
      <c r="A291" s="1">
        <v>127</v>
      </c>
      <c r="B291" s="1" t="b">
        <v>0</v>
      </c>
      <c r="C291" s="1" t="s">
        <v>228</v>
      </c>
      <c r="D291" s="1" t="s">
        <v>232</v>
      </c>
      <c r="E291" s="1" t="s">
        <v>230</v>
      </c>
      <c r="F291" s="1" t="s">
        <v>3</v>
      </c>
      <c r="G291" s="1">
        <v>373.09496000000001</v>
      </c>
      <c r="H291" s="1">
        <v>271.06319999999999</v>
      </c>
      <c r="I291" s="1">
        <v>0.01</v>
      </c>
      <c r="J291" s="1" t="s">
        <v>4</v>
      </c>
      <c r="K291" s="14">
        <v>32.200000000000003</v>
      </c>
      <c r="L291" s="1" t="s">
        <v>25</v>
      </c>
      <c r="M291" s="1" t="s">
        <v>200</v>
      </c>
      <c r="N291" s="6" t="s">
        <v>630</v>
      </c>
      <c r="O291" s="1" t="str" cm="1">
        <f t="array" ref="O291">_xlfn.IFS(K291&lt;RT補正用_IS!$C$3,"-",
AND(K291&gt;RT補正用_IS!$C$3,K291&lt;RT補正用_IS!$C$5),RT補正用_IS!$A$3,
AND(K291&gt;RT補正用_IS!$C$5,K291&lt;RT補正用_IS!$C$6),RT補正用_IS!$A$5,
AND(K291&gt;RT補正用_IS!$C$6,K291&lt;RT補正用_IS!$C$7),RT補正用_IS!$A$6,
AND(K291&gt;RT補正用_IS!$C$7,K291&lt;RT補正用_IS!$C$8),RT補正用_IS!$A$7,
AND(K291&gt;RT補正用_IS!$C$8,K291&lt;RT補正用_IS!$C$9),RT補正用_IS!$A$8,
AND(K291&gt;RT補正用_IS!$C$9,K291&lt;RT補正用_IS!$C$10),RT補正用_IS!$A$9,
AND(K291&gt;RT補正用_IS!$C$10,K291&lt;RT補正用_IS!$C$11),RT補正用_IS!$A$10,
K291&gt;RT補正用_IS!$C$11,RT補正用_IS!$A$11)</f>
        <v>Imazail-d5</v>
      </c>
      <c r="P291" s="1" t="str" cm="1">
        <f t="array" ref="P291">_xlfn.IFS(O291="-",RT補正用_IS!$A$3, O291=RT補正用_IS!$A$3,RT補正用_IS!$A$5,O291=RT補正用_IS!$A$5,RT補正用_IS!$A$6,O291=RT補正用_IS!$A$6,RT補正用_IS!$A$7,O291=RT補正用_IS!$A$7,RT補正用_IS!$A$8,O291=RT補正用_IS!$A$8,RT補正用_IS!$A$9,O291=RT補正用_IS!$A$9,RT補正用_IS!$A$10,O291=RT補正用_IS!$A$10,RT補正用_IS!$A$11,O291=RT補正用_IS!$A$11,"-")</f>
        <v>Etofenprox-d5</v>
      </c>
      <c r="Q291" s="18" cm="1">
        <f t="array" ref="Q291">_xlfn.IFS(AND(O291&lt;&gt;"-",P291&lt;&gt;"-"),K291*AVERAGE(VLOOKUP(O291,テーブル3[],5,FALSE),VLOOKUP(P291,テーブル3[],5,FALSE)),AND(O291="-",P291&lt;&gt;"-"),K291*VLOOKUP(P291,テーブル3[],5,FALSE),AND(O291&lt;&gt;"-",P291="-"),K291*VLOOKUP(O291,テーブル3[],5,FALSE),AND(O291="-",P291="-"),VLOOKUP(C291,テーブル3[],4,FALSE))</f>
        <v>32.694368211474831</v>
      </c>
      <c r="R291" s="1"/>
    </row>
    <row r="292" spans="1:18" x14ac:dyDescent="0.2">
      <c r="A292" s="1">
        <v>161</v>
      </c>
      <c r="B292" s="1" t="b">
        <v>0</v>
      </c>
      <c r="C292" s="1" t="s">
        <v>290</v>
      </c>
      <c r="D292" s="1" t="s">
        <v>291</v>
      </c>
      <c r="E292" s="1" t="s">
        <v>292</v>
      </c>
      <c r="F292" s="1" t="s">
        <v>118</v>
      </c>
      <c r="G292" s="1">
        <v>378.33262999999999</v>
      </c>
      <c r="H292" s="1"/>
      <c r="I292" s="1">
        <v>0.01</v>
      </c>
      <c r="J292" s="1" t="s">
        <v>4</v>
      </c>
      <c r="K292" s="14">
        <v>30.85</v>
      </c>
      <c r="L292" s="1" t="s">
        <v>25</v>
      </c>
      <c r="M292" s="1" t="s">
        <v>6</v>
      </c>
      <c r="N292" s="6" t="s">
        <v>630</v>
      </c>
      <c r="O292" s="1" t="str" cm="1">
        <f t="array" ref="O292">_xlfn.IFS(K292&lt;RT補正用_IS!$C$3,"-",
AND(K292&gt;RT補正用_IS!$C$3,K292&lt;RT補正用_IS!$C$5),RT補正用_IS!$A$3,
AND(K292&gt;RT補正用_IS!$C$5,K292&lt;RT補正用_IS!$C$6),RT補正用_IS!$A$5,
AND(K292&gt;RT補正用_IS!$C$6,K292&lt;RT補正用_IS!$C$7),RT補正用_IS!$A$6,
AND(K292&gt;RT補正用_IS!$C$7,K292&lt;RT補正用_IS!$C$8),RT補正用_IS!$A$7,
AND(K292&gt;RT補正用_IS!$C$8,K292&lt;RT補正用_IS!$C$9),RT補正用_IS!$A$8,
AND(K292&gt;RT補正用_IS!$C$9,K292&lt;RT補正用_IS!$C$10),RT補正用_IS!$A$9,
AND(K292&gt;RT補正用_IS!$C$10,K292&lt;RT補正用_IS!$C$11),RT補正用_IS!$A$10,
K292&gt;RT補正用_IS!$C$11,RT補正用_IS!$A$11)</f>
        <v>Imazail-d5</v>
      </c>
      <c r="P292" s="1" t="str" cm="1">
        <f t="array" ref="P292">_xlfn.IFS(O292="-",RT補正用_IS!$A$3, O292=RT補正用_IS!$A$3,RT補正用_IS!$A$5,O292=RT補正用_IS!$A$5,RT補正用_IS!$A$6,O292=RT補正用_IS!$A$6,RT補正用_IS!$A$7,O292=RT補正用_IS!$A$7,RT補正用_IS!$A$8,O292=RT補正用_IS!$A$8,RT補正用_IS!$A$9,O292=RT補正用_IS!$A$9,RT補正用_IS!$A$10,O292=RT補正用_IS!$A$10,RT補正用_IS!$A$11,O292=RT補正用_IS!$A$11,"-")</f>
        <v>Etofenprox-d5</v>
      </c>
      <c r="Q292" s="18" cm="1">
        <f t="array" ref="Q292">_xlfn.IFS(AND(O292&lt;&gt;"-",P292&lt;&gt;"-"),K292*AVERAGE(VLOOKUP(O292,テーブル3[],5,FALSE),VLOOKUP(P292,テーブル3[],5,FALSE)),AND(O292="-",P292&lt;&gt;"-"),K292*VLOOKUP(P292,テーブル3[],5,FALSE),AND(O292&lt;&gt;"-",P292="-"),K292*VLOOKUP(O292,テーブル3[],5,FALSE),AND(O292="-",P292="-"),VLOOKUP(C292,テーブル3[],4,FALSE))</f>
        <v>31.323641593912996</v>
      </c>
      <c r="R292" s="1"/>
    </row>
    <row r="293" spans="1:18" x14ac:dyDescent="0.2">
      <c r="A293" s="1">
        <v>162</v>
      </c>
      <c r="B293" s="1" t="b">
        <v>0</v>
      </c>
      <c r="C293" s="1" t="s">
        <v>290</v>
      </c>
      <c r="D293" s="1" t="s">
        <v>293</v>
      </c>
      <c r="E293" s="1" t="s">
        <v>292</v>
      </c>
      <c r="F293" s="1" t="s">
        <v>118</v>
      </c>
      <c r="G293" s="1">
        <v>378.33262999999999</v>
      </c>
      <c r="H293" s="1">
        <v>73.064790000000002</v>
      </c>
      <c r="I293" s="1">
        <v>0.01</v>
      </c>
      <c r="J293" s="1" t="s">
        <v>4</v>
      </c>
      <c r="K293" s="14">
        <v>30.85</v>
      </c>
      <c r="L293" s="1" t="s">
        <v>25</v>
      </c>
      <c r="M293" s="1" t="s">
        <v>294</v>
      </c>
      <c r="N293" s="6" t="s">
        <v>630</v>
      </c>
      <c r="O293" s="1" t="str" cm="1">
        <f t="array" ref="O293">_xlfn.IFS(K293&lt;RT補正用_IS!$C$3,"-",
AND(K293&gt;RT補正用_IS!$C$3,K293&lt;RT補正用_IS!$C$5),RT補正用_IS!$A$3,
AND(K293&gt;RT補正用_IS!$C$5,K293&lt;RT補正用_IS!$C$6),RT補正用_IS!$A$5,
AND(K293&gt;RT補正用_IS!$C$6,K293&lt;RT補正用_IS!$C$7),RT補正用_IS!$A$6,
AND(K293&gt;RT補正用_IS!$C$7,K293&lt;RT補正用_IS!$C$8),RT補正用_IS!$A$7,
AND(K293&gt;RT補正用_IS!$C$8,K293&lt;RT補正用_IS!$C$9),RT補正用_IS!$A$8,
AND(K293&gt;RT補正用_IS!$C$9,K293&lt;RT補正用_IS!$C$10),RT補正用_IS!$A$9,
AND(K293&gt;RT補正用_IS!$C$10,K293&lt;RT補正用_IS!$C$11),RT補正用_IS!$A$10,
K293&gt;RT補正用_IS!$C$11,RT補正用_IS!$A$11)</f>
        <v>Imazail-d5</v>
      </c>
      <c r="P293" s="1" t="str" cm="1">
        <f t="array" ref="P293">_xlfn.IFS(O293="-",RT補正用_IS!$A$3, O293=RT補正用_IS!$A$3,RT補正用_IS!$A$5,O293=RT補正用_IS!$A$5,RT補正用_IS!$A$6,O293=RT補正用_IS!$A$6,RT補正用_IS!$A$7,O293=RT補正用_IS!$A$7,RT補正用_IS!$A$8,O293=RT補正用_IS!$A$8,RT補正用_IS!$A$9,O293=RT補正用_IS!$A$9,RT補正用_IS!$A$10,O293=RT補正用_IS!$A$10,RT補正用_IS!$A$11,O293=RT補正用_IS!$A$11,"-")</f>
        <v>Etofenprox-d5</v>
      </c>
      <c r="Q293" s="18" cm="1">
        <f t="array" ref="Q293">_xlfn.IFS(AND(O293&lt;&gt;"-",P293&lt;&gt;"-"),K293*AVERAGE(VLOOKUP(O293,テーブル3[],5,FALSE),VLOOKUP(P293,テーブル3[],5,FALSE)),AND(O293="-",P293&lt;&gt;"-"),K293*VLOOKUP(P293,テーブル3[],5,FALSE),AND(O293&lt;&gt;"-",P293="-"),K293*VLOOKUP(O293,テーブル3[],5,FALSE),AND(O293="-",P293="-"),VLOOKUP(C293,テーブル3[],4,FALSE))</f>
        <v>31.323641593912996</v>
      </c>
      <c r="R293" s="1"/>
    </row>
    <row r="294" spans="1:18" x14ac:dyDescent="0.2">
      <c r="A294" s="1">
        <v>163</v>
      </c>
      <c r="B294" s="1" t="b">
        <v>0</v>
      </c>
      <c r="C294" s="1" t="s">
        <v>290</v>
      </c>
      <c r="D294" s="1" t="s">
        <v>295</v>
      </c>
      <c r="E294" s="1" t="s">
        <v>292</v>
      </c>
      <c r="F294" s="1" t="s">
        <v>118</v>
      </c>
      <c r="G294" s="1">
        <v>378.33262999999999</v>
      </c>
      <c r="H294" s="1">
        <v>55.054229999999997</v>
      </c>
      <c r="I294" s="1">
        <v>0.01</v>
      </c>
      <c r="J294" s="1" t="s">
        <v>4</v>
      </c>
      <c r="K294" s="14">
        <v>30.85</v>
      </c>
      <c r="L294" s="1" t="s">
        <v>25</v>
      </c>
      <c r="M294" s="1" t="s">
        <v>294</v>
      </c>
      <c r="N294" s="6" t="s">
        <v>630</v>
      </c>
      <c r="O294" s="1" t="str" cm="1">
        <f t="array" ref="O294">_xlfn.IFS(K294&lt;RT補正用_IS!$C$3,"-",
AND(K294&gt;RT補正用_IS!$C$3,K294&lt;RT補正用_IS!$C$5),RT補正用_IS!$A$3,
AND(K294&gt;RT補正用_IS!$C$5,K294&lt;RT補正用_IS!$C$6),RT補正用_IS!$A$5,
AND(K294&gt;RT補正用_IS!$C$6,K294&lt;RT補正用_IS!$C$7),RT補正用_IS!$A$6,
AND(K294&gt;RT補正用_IS!$C$7,K294&lt;RT補正用_IS!$C$8),RT補正用_IS!$A$7,
AND(K294&gt;RT補正用_IS!$C$8,K294&lt;RT補正用_IS!$C$9),RT補正用_IS!$A$8,
AND(K294&gt;RT補正用_IS!$C$9,K294&lt;RT補正用_IS!$C$10),RT補正用_IS!$A$9,
AND(K294&gt;RT補正用_IS!$C$10,K294&lt;RT補正用_IS!$C$11),RT補正用_IS!$A$10,
K294&gt;RT補正用_IS!$C$11,RT補正用_IS!$A$11)</f>
        <v>Imazail-d5</v>
      </c>
      <c r="P294" s="1" t="str" cm="1">
        <f t="array" ref="P294">_xlfn.IFS(O294="-",RT補正用_IS!$A$3, O294=RT補正用_IS!$A$3,RT補正用_IS!$A$5,O294=RT補正用_IS!$A$5,RT補正用_IS!$A$6,O294=RT補正用_IS!$A$6,RT補正用_IS!$A$7,O294=RT補正用_IS!$A$7,RT補正用_IS!$A$8,O294=RT補正用_IS!$A$8,RT補正用_IS!$A$9,O294=RT補正用_IS!$A$9,RT補正用_IS!$A$10,O294=RT補正用_IS!$A$10,RT補正用_IS!$A$11,O294=RT補正用_IS!$A$11,"-")</f>
        <v>Etofenprox-d5</v>
      </c>
      <c r="Q294" s="18" cm="1">
        <f t="array" ref="Q294">_xlfn.IFS(AND(O294&lt;&gt;"-",P294&lt;&gt;"-"),K294*AVERAGE(VLOOKUP(O294,テーブル3[],5,FALSE),VLOOKUP(P294,テーブル3[],5,FALSE)),AND(O294="-",P294&lt;&gt;"-"),K294*VLOOKUP(P294,テーブル3[],5,FALSE),AND(O294&lt;&gt;"-",P294="-"),K294*VLOOKUP(O294,テーブル3[],5,FALSE),AND(O294="-",P294="-"),VLOOKUP(C294,テーブル3[],4,FALSE))</f>
        <v>31.323641593912996</v>
      </c>
      <c r="R294" s="1"/>
    </row>
    <row r="295" spans="1:18" x14ac:dyDescent="0.2">
      <c r="A295" s="1">
        <v>83</v>
      </c>
      <c r="B295" s="1" t="b">
        <v>0</v>
      </c>
      <c r="C295" s="1" t="s">
        <v>157</v>
      </c>
      <c r="D295" s="1" t="s">
        <v>158</v>
      </c>
      <c r="E295" s="1" t="s">
        <v>159</v>
      </c>
      <c r="F295" s="1" t="s">
        <v>3</v>
      </c>
      <c r="G295" s="1">
        <v>392.19285000000002</v>
      </c>
      <c r="H295" s="1"/>
      <c r="I295" s="1">
        <v>0.01</v>
      </c>
      <c r="J295" s="1" t="s">
        <v>4</v>
      </c>
      <c r="K295" s="14">
        <v>27.9</v>
      </c>
      <c r="L295" s="1" t="s">
        <v>25</v>
      </c>
      <c r="M295" s="1" t="s">
        <v>6</v>
      </c>
      <c r="N295" s="6" t="s">
        <v>630</v>
      </c>
      <c r="O295" s="1" t="str" cm="1">
        <f t="array" ref="O295">_xlfn.IFS(K295&lt;RT補正用_IS!$C$3,"-",
AND(K295&gt;RT補正用_IS!$C$3,K295&lt;RT補正用_IS!$C$5),RT補正用_IS!$A$3,
AND(K295&gt;RT補正用_IS!$C$5,K295&lt;RT補正用_IS!$C$6),RT補正用_IS!$A$5,
AND(K295&gt;RT補正用_IS!$C$6,K295&lt;RT補正用_IS!$C$7),RT補正用_IS!$A$6,
AND(K295&gt;RT補正用_IS!$C$7,K295&lt;RT補正用_IS!$C$8),RT補正用_IS!$A$7,
AND(K295&gt;RT補正用_IS!$C$8,K295&lt;RT補正用_IS!$C$9),RT補正用_IS!$A$8,
AND(K295&gt;RT補正用_IS!$C$9,K295&lt;RT補正用_IS!$C$10),RT補正用_IS!$A$9,
AND(K295&gt;RT補正用_IS!$C$10,K295&lt;RT補正用_IS!$C$11),RT補正用_IS!$A$10,
K295&gt;RT補正用_IS!$C$11,RT補正用_IS!$A$11)</f>
        <v>13C6-DCMU</v>
      </c>
      <c r="P295" s="1" t="str" cm="1">
        <f t="array" ref="P295">_xlfn.IFS(O295="-",RT補正用_IS!$A$3, O295=RT補正用_IS!$A$3,RT補正用_IS!$A$5,O295=RT補正用_IS!$A$5,RT補正用_IS!$A$6,O295=RT補正用_IS!$A$6,RT補正用_IS!$A$7,O295=RT補正用_IS!$A$7,RT補正用_IS!$A$8,O295=RT補正用_IS!$A$8,RT補正用_IS!$A$9,O295=RT補正用_IS!$A$9,RT補正用_IS!$A$10,O295=RT補正用_IS!$A$10,RT補正用_IS!$A$11,O295=RT補正用_IS!$A$11,"-")</f>
        <v>Imazail-d5</v>
      </c>
      <c r="Q295" s="18" cm="1">
        <f t="array" ref="Q295">_xlfn.IFS(AND(O295&lt;&gt;"-",P295&lt;&gt;"-"),K295*AVERAGE(VLOOKUP(O295,テーブル3[],5,FALSE),VLOOKUP(P295,テーブル3[],5,FALSE)),AND(O295="-",P295&lt;&gt;"-"),K295*VLOOKUP(P295,テーブル3[],5,FALSE),AND(O295&lt;&gt;"-",P295="-"),K295*VLOOKUP(O295,テーブル3[],5,FALSE),AND(O295="-",P295="-"),VLOOKUP(C295,テーブル3[],4,FALSE))</f>
        <v>28.413395604927253</v>
      </c>
      <c r="R295" s="1"/>
    </row>
    <row r="296" spans="1:18" x14ac:dyDescent="0.2">
      <c r="A296" s="1">
        <v>84</v>
      </c>
      <c r="B296" s="1" t="b">
        <v>0</v>
      </c>
      <c r="C296" s="1" t="s">
        <v>157</v>
      </c>
      <c r="D296" s="1" t="s">
        <v>160</v>
      </c>
      <c r="E296" s="1" t="s">
        <v>159</v>
      </c>
      <c r="F296" s="1" t="s">
        <v>3</v>
      </c>
      <c r="G296" s="1">
        <v>392.19285000000002</v>
      </c>
      <c r="H296" s="1">
        <v>116.04948</v>
      </c>
      <c r="I296" s="1">
        <v>0.01</v>
      </c>
      <c r="J296" s="1" t="s">
        <v>4</v>
      </c>
      <c r="K296" s="14">
        <v>27.9</v>
      </c>
      <c r="L296" s="1" t="s">
        <v>25</v>
      </c>
      <c r="M296" s="1" t="s">
        <v>120</v>
      </c>
      <c r="N296" s="6" t="s">
        <v>630</v>
      </c>
      <c r="O296" s="1" t="str" cm="1">
        <f t="array" ref="O296">_xlfn.IFS(K296&lt;RT補正用_IS!$C$3,"-",
AND(K296&gt;RT補正用_IS!$C$3,K296&lt;RT補正用_IS!$C$5),RT補正用_IS!$A$3,
AND(K296&gt;RT補正用_IS!$C$5,K296&lt;RT補正用_IS!$C$6),RT補正用_IS!$A$5,
AND(K296&gt;RT補正用_IS!$C$6,K296&lt;RT補正用_IS!$C$7),RT補正用_IS!$A$6,
AND(K296&gt;RT補正用_IS!$C$7,K296&lt;RT補正用_IS!$C$8),RT補正用_IS!$A$7,
AND(K296&gt;RT補正用_IS!$C$8,K296&lt;RT補正用_IS!$C$9),RT補正用_IS!$A$8,
AND(K296&gt;RT補正用_IS!$C$9,K296&lt;RT補正用_IS!$C$10),RT補正用_IS!$A$9,
AND(K296&gt;RT補正用_IS!$C$10,K296&lt;RT補正用_IS!$C$11),RT補正用_IS!$A$10,
K296&gt;RT補正用_IS!$C$11,RT補正用_IS!$A$11)</f>
        <v>13C6-DCMU</v>
      </c>
      <c r="P296" s="1" t="str" cm="1">
        <f t="array" ref="P296">_xlfn.IFS(O296="-",RT補正用_IS!$A$3, O296=RT補正用_IS!$A$3,RT補正用_IS!$A$5,O296=RT補正用_IS!$A$5,RT補正用_IS!$A$6,O296=RT補正用_IS!$A$6,RT補正用_IS!$A$7,O296=RT補正用_IS!$A$7,RT補正用_IS!$A$8,O296=RT補正用_IS!$A$8,RT補正用_IS!$A$9,O296=RT補正用_IS!$A$9,RT補正用_IS!$A$10,O296=RT補正用_IS!$A$10,RT補正用_IS!$A$11,O296=RT補正用_IS!$A$11,"-")</f>
        <v>Imazail-d5</v>
      </c>
      <c r="Q296" s="18" cm="1">
        <f t="array" ref="Q296">_xlfn.IFS(AND(O296&lt;&gt;"-",P296&lt;&gt;"-"),K296*AVERAGE(VLOOKUP(O296,テーブル3[],5,FALSE),VLOOKUP(P296,テーブル3[],5,FALSE)),AND(O296="-",P296&lt;&gt;"-"),K296*VLOOKUP(P296,テーブル3[],5,FALSE),AND(O296&lt;&gt;"-",P296="-"),K296*VLOOKUP(O296,テーブル3[],5,FALSE),AND(O296="-",P296="-"),VLOOKUP(C296,テーブル3[],4,FALSE))</f>
        <v>28.413395604927253</v>
      </c>
      <c r="R296" s="1"/>
    </row>
    <row r="297" spans="1:18" x14ac:dyDescent="0.2">
      <c r="A297" s="1">
        <v>85</v>
      </c>
      <c r="B297" s="1" t="b">
        <v>0</v>
      </c>
      <c r="C297" s="1" t="s">
        <v>157</v>
      </c>
      <c r="D297" s="1" t="s">
        <v>161</v>
      </c>
      <c r="E297" s="1" t="s">
        <v>159</v>
      </c>
      <c r="F297" s="1" t="s">
        <v>3</v>
      </c>
      <c r="G297" s="1">
        <v>392.19285000000002</v>
      </c>
      <c r="H297" s="1">
        <v>205.09715</v>
      </c>
      <c r="I297" s="1">
        <v>0.01</v>
      </c>
      <c r="J297" s="1" t="s">
        <v>4</v>
      </c>
      <c r="K297" s="14">
        <v>27.9</v>
      </c>
      <c r="L297" s="1" t="s">
        <v>25</v>
      </c>
      <c r="M297" s="1" t="s">
        <v>120</v>
      </c>
      <c r="N297" s="6" t="s">
        <v>630</v>
      </c>
      <c r="O297" s="1" t="str" cm="1">
        <f t="array" ref="O297">_xlfn.IFS(K297&lt;RT補正用_IS!$C$3,"-",
AND(K297&gt;RT補正用_IS!$C$3,K297&lt;RT補正用_IS!$C$5),RT補正用_IS!$A$3,
AND(K297&gt;RT補正用_IS!$C$5,K297&lt;RT補正用_IS!$C$6),RT補正用_IS!$A$5,
AND(K297&gt;RT補正用_IS!$C$6,K297&lt;RT補正用_IS!$C$7),RT補正用_IS!$A$6,
AND(K297&gt;RT補正用_IS!$C$7,K297&lt;RT補正用_IS!$C$8),RT補正用_IS!$A$7,
AND(K297&gt;RT補正用_IS!$C$8,K297&lt;RT補正用_IS!$C$9),RT補正用_IS!$A$8,
AND(K297&gt;RT補正用_IS!$C$9,K297&lt;RT補正用_IS!$C$10),RT補正用_IS!$A$9,
AND(K297&gt;RT補正用_IS!$C$10,K297&lt;RT補正用_IS!$C$11),RT補正用_IS!$A$10,
K297&gt;RT補正用_IS!$C$11,RT補正用_IS!$A$11)</f>
        <v>13C6-DCMU</v>
      </c>
      <c r="P297" s="1" t="str" cm="1">
        <f t="array" ref="P297">_xlfn.IFS(O297="-",RT補正用_IS!$A$3, O297=RT補正用_IS!$A$3,RT補正用_IS!$A$5,O297=RT補正用_IS!$A$5,RT補正用_IS!$A$6,O297=RT補正用_IS!$A$6,RT補正用_IS!$A$7,O297=RT補正用_IS!$A$7,RT補正用_IS!$A$8,O297=RT補正用_IS!$A$8,RT補正用_IS!$A$9,O297=RT補正用_IS!$A$9,RT補正用_IS!$A$10,O297=RT補正用_IS!$A$10,RT補正用_IS!$A$11,O297=RT補正用_IS!$A$11,"-")</f>
        <v>Imazail-d5</v>
      </c>
      <c r="Q297" s="18" cm="1">
        <f t="array" ref="Q297">_xlfn.IFS(AND(O297&lt;&gt;"-",P297&lt;&gt;"-"),K297*AVERAGE(VLOOKUP(O297,テーブル3[],5,FALSE),VLOOKUP(P297,テーブル3[],5,FALSE)),AND(O297="-",P297&lt;&gt;"-"),K297*VLOOKUP(P297,テーブル3[],5,FALSE),AND(O297&lt;&gt;"-",P297="-"),K297*VLOOKUP(O297,テーブル3[],5,FALSE),AND(O297="-",P297="-"),VLOOKUP(C297,テーブル3[],4,FALSE))</f>
        <v>28.413395604927253</v>
      </c>
      <c r="R297" s="1"/>
    </row>
    <row r="298" spans="1:18" x14ac:dyDescent="0.2">
      <c r="A298" s="1">
        <v>59</v>
      </c>
      <c r="B298" s="1" t="b">
        <v>1</v>
      </c>
      <c r="C298" s="1" t="s">
        <v>116</v>
      </c>
      <c r="D298" s="1" t="s">
        <v>73</v>
      </c>
      <c r="E298" s="1" t="s">
        <v>117</v>
      </c>
      <c r="F298" s="1" t="s">
        <v>118</v>
      </c>
      <c r="G298" s="1">
        <v>399.26904999999999</v>
      </c>
      <c r="H298" s="1"/>
      <c r="I298" s="1">
        <v>0.01</v>
      </c>
      <c r="J298" s="1" t="s">
        <v>4</v>
      </c>
      <c r="K298" s="14">
        <v>35.9</v>
      </c>
      <c r="L298" s="1"/>
      <c r="M298" s="1" t="s">
        <v>6</v>
      </c>
      <c r="N298" s="6" t="s">
        <v>630</v>
      </c>
      <c r="O298" s="11" t="s">
        <v>627</v>
      </c>
      <c r="P298" s="11" t="s">
        <v>627</v>
      </c>
      <c r="Q298" s="18" cm="1">
        <f t="array" ref="Q298">_xlfn.IFS(AND(O298&lt;&gt;"-",P298&lt;&gt;"-"),K298*AVERAGE(VLOOKUP(O298,テーブル3[],5,FALSE),VLOOKUP(P298,テーブル3[],5,FALSE)),AND(O298="-",P298&lt;&gt;"-"),K298*VLOOKUP(P298,テーブル3[],5,FALSE),AND(O298&lt;&gt;"-",P298="-"),K298*VLOOKUP(O298,テーブル3[],5,FALSE),AND(O298="-",P298="-"),VLOOKUP(C298,テーブル3[],4,FALSE))</f>
        <v>36.4</v>
      </c>
      <c r="R298" s="1"/>
    </row>
    <row r="299" spans="1:18" x14ac:dyDescent="0.2">
      <c r="A299" s="1">
        <v>60</v>
      </c>
      <c r="B299" s="1" t="b">
        <v>1</v>
      </c>
      <c r="C299" s="1" t="s">
        <v>116</v>
      </c>
      <c r="D299" s="1" t="s">
        <v>119</v>
      </c>
      <c r="E299" s="1" t="s">
        <v>117</v>
      </c>
      <c r="F299" s="1" t="s">
        <v>118</v>
      </c>
      <c r="G299" s="1">
        <v>399.26904999999999</v>
      </c>
      <c r="H299" s="1">
        <v>182.15860000000001</v>
      </c>
      <c r="I299" s="1">
        <v>0.01</v>
      </c>
      <c r="J299" s="1" t="s">
        <v>4</v>
      </c>
      <c r="K299" s="14">
        <v>35.9</v>
      </c>
      <c r="L299" s="1"/>
      <c r="M299" s="1" t="s">
        <v>120</v>
      </c>
      <c r="N299" s="6" t="s">
        <v>630</v>
      </c>
      <c r="O299" s="11" t="s">
        <v>627</v>
      </c>
      <c r="P299" s="11" t="s">
        <v>627</v>
      </c>
      <c r="Q299" s="18" cm="1">
        <f t="array" ref="Q299">_xlfn.IFS(AND(O299&lt;&gt;"-",P299&lt;&gt;"-"),K299*AVERAGE(VLOOKUP(O299,テーブル3[],5,FALSE),VLOOKUP(P299,テーブル3[],5,FALSE)),AND(O299="-",P299&lt;&gt;"-"),K299*VLOOKUP(P299,テーブル3[],5,FALSE),AND(O299&lt;&gt;"-",P299="-"),K299*VLOOKUP(O299,テーブル3[],5,FALSE),AND(O299="-",P299="-"),VLOOKUP(C299,テーブル3[],4,FALSE))</f>
        <v>36.4</v>
      </c>
      <c r="R299" s="1"/>
    </row>
    <row r="300" spans="1:18" x14ac:dyDescent="0.2">
      <c r="A300" s="1">
        <v>61</v>
      </c>
      <c r="B300" s="1" t="b">
        <v>1</v>
      </c>
      <c r="C300" s="1" t="s">
        <v>116</v>
      </c>
      <c r="D300" s="1" t="s">
        <v>121</v>
      </c>
      <c r="E300" s="1" t="s">
        <v>117</v>
      </c>
      <c r="F300" s="1" t="s">
        <v>118</v>
      </c>
      <c r="G300" s="1">
        <v>399.26904999999999</v>
      </c>
      <c r="H300" s="1">
        <v>140.1121</v>
      </c>
      <c r="I300" s="1">
        <v>0.01</v>
      </c>
      <c r="J300" s="1" t="s">
        <v>4</v>
      </c>
      <c r="K300" s="14">
        <v>35.9</v>
      </c>
      <c r="L300" s="1"/>
      <c r="M300" s="1" t="s">
        <v>120</v>
      </c>
      <c r="N300" s="6" t="s">
        <v>630</v>
      </c>
      <c r="O300" s="11" t="s">
        <v>627</v>
      </c>
      <c r="P300" s="11" t="s">
        <v>627</v>
      </c>
      <c r="Q300" s="18" cm="1">
        <f t="array" ref="Q300">_xlfn.IFS(AND(O300&lt;&gt;"-",P300&lt;&gt;"-"),K300*AVERAGE(VLOOKUP(O300,テーブル3[],5,FALSE),VLOOKUP(P300,テーブル3[],5,FALSE)),AND(O300="-",P300&lt;&gt;"-"),K300*VLOOKUP(P300,テーブル3[],5,FALSE),AND(O300&lt;&gt;"-",P300="-"),K300*VLOOKUP(O300,テーブル3[],5,FALSE),AND(O300="-",P300="-"),VLOOKUP(C300,テーブル3[],4,FALSE))</f>
        <v>36.4</v>
      </c>
      <c r="R300" s="1"/>
    </row>
    <row r="301" spans="1:18" x14ac:dyDescent="0.2">
      <c r="A301" s="1">
        <v>116</v>
      </c>
      <c r="B301" s="1" t="b">
        <v>0</v>
      </c>
      <c r="C301" s="1" t="s">
        <v>212</v>
      </c>
      <c r="D301" s="1" t="s">
        <v>213</v>
      </c>
      <c r="E301" s="1" t="s">
        <v>214</v>
      </c>
      <c r="F301" s="1" t="s">
        <v>3</v>
      </c>
      <c r="G301" s="1">
        <v>435.35977000000003</v>
      </c>
      <c r="H301" s="1"/>
      <c r="I301" s="1">
        <v>0.01</v>
      </c>
      <c r="J301" s="1" t="s">
        <v>4</v>
      </c>
      <c r="K301" s="14">
        <v>39.5</v>
      </c>
      <c r="L301" s="1" t="s">
        <v>73</v>
      </c>
      <c r="M301" s="1" t="s">
        <v>6</v>
      </c>
      <c r="N301" s="6" t="s">
        <v>630</v>
      </c>
      <c r="O301" s="1" t="str" cm="1">
        <f t="array" ref="O301">_xlfn.IFS(K301&lt;RT補正用_IS!$C$3,"-",
AND(K301&gt;RT補正用_IS!$C$3,K301&lt;RT補正用_IS!$C$5),RT補正用_IS!$A$3,
AND(K301&gt;RT補正用_IS!$C$5,K301&lt;RT補正用_IS!$C$6),RT補正用_IS!$A$5,
AND(K301&gt;RT補正用_IS!$C$6,K301&lt;RT補正用_IS!$C$7),RT補正用_IS!$A$6,
AND(K301&gt;RT補正用_IS!$C$7,K301&lt;RT補正用_IS!$C$8),RT補正用_IS!$A$7,
AND(K301&gt;RT補正用_IS!$C$8,K301&lt;RT補正用_IS!$C$9),RT補正用_IS!$A$8,
AND(K301&gt;RT補正用_IS!$C$9,K301&lt;RT補正用_IS!$C$10),RT補正用_IS!$A$9,
AND(K301&gt;RT補正用_IS!$C$10,K301&lt;RT補正用_IS!$C$11),RT補正用_IS!$A$10,
K301&gt;RT補正用_IS!$C$11,RT補正用_IS!$A$11)</f>
        <v>Etofenprox-d5</v>
      </c>
      <c r="P301" s="1" t="str" cm="1">
        <f t="array" ref="P301">_xlfn.IFS(O301="-",RT補正用_IS!$A$3, O301=RT補正用_IS!$A$3,RT補正用_IS!$A$5,O301=RT補正用_IS!$A$5,RT補正用_IS!$A$6,O301=RT補正用_IS!$A$6,RT補正用_IS!$A$7,O301=RT補正用_IS!$A$7,RT補正用_IS!$A$8,O301=RT補正用_IS!$A$8,RT補正用_IS!$A$9,O301=RT補正用_IS!$A$9,RT補正用_IS!$A$10,O301=RT補正用_IS!$A$10,RT補正用_IS!$A$11,O301=RT補正用_IS!$A$11,"-")</f>
        <v>-</v>
      </c>
      <c r="Q301" s="18" cm="1">
        <f t="array" ref="Q301">_xlfn.IFS(AND(O301&lt;&gt;"-",P301&lt;&gt;"-"),K301*AVERAGE(VLOOKUP(O301,テーブル3[],5,FALSE),VLOOKUP(P301,テーブル3[],5,FALSE)),AND(O301="-",P301&lt;&gt;"-"),K301*VLOOKUP(P301,テーブル3[],5,FALSE),AND(O301&lt;&gt;"-",P301="-"),K301*VLOOKUP(O301,テーブル3[],5,FALSE),AND(O301="-",P301="-"),VLOOKUP(C301,テーブル3[],4,FALSE))</f>
        <v>40.050139275766014</v>
      </c>
      <c r="R301" s="1"/>
    </row>
    <row r="302" spans="1:18" x14ac:dyDescent="0.2">
      <c r="A302" s="1">
        <v>117</v>
      </c>
      <c r="B302" s="1" t="b">
        <v>0</v>
      </c>
      <c r="C302" s="1" t="s">
        <v>212</v>
      </c>
      <c r="D302" s="1" t="s">
        <v>215</v>
      </c>
      <c r="E302" s="1" t="s">
        <v>214</v>
      </c>
      <c r="F302" s="1" t="s">
        <v>3</v>
      </c>
      <c r="G302" s="1">
        <v>435.35977000000003</v>
      </c>
      <c r="H302" s="1">
        <v>98.984170000000006</v>
      </c>
      <c r="I302" s="1">
        <v>0.01</v>
      </c>
      <c r="J302" s="1" t="s">
        <v>4</v>
      </c>
      <c r="K302" s="14">
        <v>39.5</v>
      </c>
      <c r="L302" s="1" t="s">
        <v>73</v>
      </c>
      <c r="M302" s="1" t="s">
        <v>216</v>
      </c>
      <c r="N302" s="6" t="s">
        <v>630</v>
      </c>
      <c r="O302" s="1" t="str" cm="1">
        <f t="array" ref="O302">_xlfn.IFS(K302&lt;RT補正用_IS!$C$3,"-",
AND(K302&gt;RT補正用_IS!$C$3,K302&lt;RT補正用_IS!$C$5),RT補正用_IS!$A$3,
AND(K302&gt;RT補正用_IS!$C$5,K302&lt;RT補正用_IS!$C$6),RT補正用_IS!$A$5,
AND(K302&gt;RT補正用_IS!$C$6,K302&lt;RT補正用_IS!$C$7),RT補正用_IS!$A$6,
AND(K302&gt;RT補正用_IS!$C$7,K302&lt;RT補正用_IS!$C$8),RT補正用_IS!$A$7,
AND(K302&gt;RT補正用_IS!$C$8,K302&lt;RT補正用_IS!$C$9),RT補正用_IS!$A$8,
AND(K302&gt;RT補正用_IS!$C$9,K302&lt;RT補正用_IS!$C$10),RT補正用_IS!$A$9,
AND(K302&gt;RT補正用_IS!$C$10,K302&lt;RT補正用_IS!$C$11),RT補正用_IS!$A$10,
K302&gt;RT補正用_IS!$C$11,RT補正用_IS!$A$11)</f>
        <v>Etofenprox-d5</v>
      </c>
      <c r="P302" s="1" t="str" cm="1">
        <f t="array" ref="P302">_xlfn.IFS(O302="-",RT補正用_IS!$A$3, O302=RT補正用_IS!$A$3,RT補正用_IS!$A$5,O302=RT補正用_IS!$A$5,RT補正用_IS!$A$6,O302=RT補正用_IS!$A$6,RT補正用_IS!$A$7,O302=RT補正用_IS!$A$7,RT補正用_IS!$A$8,O302=RT補正用_IS!$A$8,RT補正用_IS!$A$9,O302=RT補正用_IS!$A$9,RT補正用_IS!$A$10,O302=RT補正用_IS!$A$10,RT補正用_IS!$A$11,O302=RT補正用_IS!$A$11,"-")</f>
        <v>-</v>
      </c>
      <c r="Q302" s="18" cm="1">
        <f t="array" ref="Q302">_xlfn.IFS(AND(O302&lt;&gt;"-",P302&lt;&gt;"-"),K302*AVERAGE(VLOOKUP(O302,テーブル3[],5,FALSE),VLOOKUP(P302,テーブル3[],5,FALSE)),AND(O302="-",P302&lt;&gt;"-"),K302*VLOOKUP(P302,テーブル3[],5,FALSE),AND(O302&lt;&gt;"-",P302="-"),K302*VLOOKUP(O302,テーブル3[],5,FALSE),AND(O302="-",P302="-"),VLOOKUP(C302,テーブル3[],4,FALSE))</f>
        <v>40.050139275766014</v>
      </c>
      <c r="R302" s="1"/>
    </row>
    <row r="303" spans="1:18" x14ac:dyDescent="0.2">
      <c r="A303" s="1">
        <v>118</v>
      </c>
      <c r="B303" s="1" t="b">
        <v>0</v>
      </c>
      <c r="C303" s="1" t="s">
        <v>212</v>
      </c>
      <c r="D303" s="1" t="s">
        <v>217</v>
      </c>
      <c r="E303" s="1" t="s">
        <v>214</v>
      </c>
      <c r="F303" s="1" t="s">
        <v>3</v>
      </c>
      <c r="G303" s="1">
        <v>435.35977000000003</v>
      </c>
      <c r="H303" s="1">
        <v>71.085530000000006</v>
      </c>
      <c r="I303" s="1">
        <v>0.01</v>
      </c>
      <c r="J303" s="1" t="s">
        <v>4</v>
      </c>
      <c r="K303" s="14">
        <v>39.5</v>
      </c>
      <c r="L303" s="1" t="s">
        <v>73</v>
      </c>
      <c r="M303" s="1" t="s">
        <v>216</v>
      </c>
      <c r="N303" s="6" t="s">
        <v>630</v>
      </c>
      <c r="O303" s="1" t="str" cm="1">
        <f t="array" ref="O303">_xlfn.IFS(K303&lt;RT補正用_IS!$C$3,"-",
AND(K303&gt;RT補正用_IS!$C$3,K303&lt;RT補正用_IS!$C$5),RT補正用_IS!$A$3,
AND(K303&gt;RT補正用_IS!$C$5,K303&lt;RT補正用_IS!$C$6),RT補正用_IS!$A$5,
AND(K303&gt;RT補正用_IS!$C$6,K303&lt;RT補正用_IS!$C$7),RT補正用_IS!$A$6,
AND(K303&gt;RT補正用_IS!$C$7,K303&lt;RT補正用_IS!$C$8),RT補正用_IS!$A$7,
AND(K303&gt;RT補正用_IS!$C$8,K303&lt;RT補正用_IS!$C$9),RT補正用_IS!$A$8,
AND(K303&gt;RT補正用_IS!$C$9,K303&lt;RT補正用_IS!$C$10),RT補正用_IS!$A$9,
AND(K303&gt;RT補正用_IS!$C$10,K303&lt;RT補正用_IS!$C$11),RT補正用_IS!$A$10,
K303&gt;RT補正用_IS!$C$11,RT補正用_IS!$A$11)</f>
        <v>Etofenprox-d5</v>
      </c>
      <c r="P303" s="1" t="str" cm="1">
        <f t="array" ref="P303">_xlfn.IFS(O303="-",RT補正用_IS!$A$3, O303=RT補正用_IS!$A$3,RT補正用_IS!$A$5,O303=RT補正用_IS!$A$5,RT補正用_IS!$A$6,O303=RT補正用_IS!$A$6,RT補正用_IS!$A$7,O303=RT補正用_IS!$A$7,RT補正用_IS!$A$8,O303=RT補正用_IS!$A$8,RT補正用_IS!$A$9,O303=RT補正用_IS!$A$9,RT補正用_IS!$A$10,O303=RT補正用_IS!$A$10,RT補正用_IS!$A$11,O303=RT補正用_IS!$A$11,"-")</f>
        <v>-</v>
      </c>
      <c r="Q303" s="18" cm="1">
        <f t="array" ref="Q303">_xlfn.IFS(AND(O303&lt;&gt;"-",P303&lt;&gt;"-"),K303*AVERAGE(VLOOKUP(O303,テーブル3[],5,FALSE),VLOOKUP(P303,テーブル3[],5,FALSE)),AND(O303="-",P303&lt;&gt;"-"),K303*VLOOKUP(P303,テーブル3[],5,FALSE),AND(O303&lt;&gt;"-",P303="-"),K303*VLOOKUP(O303,テーブル3[],5,FALSE),AND(O303="-",P303="-"),VLOOKUP(C303,テーブル3[],4,FALSE))</f>
        <v>40.050139275766014</v>
      </c>
      <c r="R303" s="1"/>
    </row>
    <row r="304" spans="1:18" x14ac:dyDescent="0.2">
      <c r="A304" s="1">
        <v>146</v>
      </c>
      <c r="B304" s="1" t="b">
        <v>0</v>
      </c>
      <c r="C304" s="1" t="s">
        <v>264</v>
      </c>
      <c r="D304" s="1" t="s">
        <v>265</v>
      </c>
      <c r="E304" s="1" t="s">
        <v>266</v>
      </c>
      <c r="F304" s="1" t="s">
        <v>3</v>
      </c>
      <c r="G304" s="1">
        <v>439.02805999999998</v>
      </c>
      <c r="H304" s="1"/>
      <c r="I304" s="1">
        <v>0.01</v>
      </c>
      <c r="J304" s="1" t="s">
        <v>4</v>
      </c>
      <c r="K304" s="14">
        <v>31</v>
      </c>
      <c r="L304" s="1" t="s">
        <v>25</v>
      </c>
      <c r="M304" s="1" t="s">
        <v>6</v>
      </c>
      <c r="N304" s="6" t="s">
        <v>630</v>
      </c>
      <c r="O304" s="1" t="str" cm="1">
        <f t="array" ref="O304">_xlfn.IFS(K304&lt;RT補正用_IS!$C$3,"-",
AND(K304&gt;RT補正用_IS!$C$3,K304&lt;RT補正用_IS!$C$5),RT補正用_IS!$A$3,
AND(K304&gt;RT補正用_IS!$C$5,K304&lt;RT補正用_IS!$C$6),RT補正用_IS!$A$5,
AND(K304&gt;RT補正用_IS!$C$6,K304&lt;RT補正用_IS!$C$7),RT補正用_IS!$A$6,
AND(K304&gt;RT補正用_IS!$C$7,K304&lt;RT補正用_IS!$C$8),RT補正用_IS!$A$7,
AND(K304&gt;RT補正用_IS!$C$8,K304&lt;RT補正用_IS!$C$9),RT補正用_IS!$A$8,
AND(K304&gt;RT補正用_IS!$C$9,K304&lt;RT補正用_IS!$C$10),RT補正用_IS!$A$9,
AND(K304&gt;RT補正用_IS!$C$10,K304&lt;RT補正用_IS!$C$11),RT補正用_IS!$A$10,
K304&gt;RT補正用_IS!$C$11,RT補正用_IS!$A$11)</f>
        <v>Imazail-d5</v>
      </c>
      <c r="P304" s="1" t="str" cm="1">
        <f t="array" ref="P304">_xlfn.IFS(O304="-",RT補正用_IS!$A$3, O304=RT補正用_IS!$A$3,RT補正用_IS!$A$5,O304=RT補正用_IS!$A$5,RT補正用_IS!$A$6,O304=RT補正用_IS!$A$6,RT補正用_IS!$A$7,O304=RT補正用_IS!$A$7,RT補正用_IS!$A$8,O304=RT補正用_IS!$A$8,RT補正用_IS!$A$9,O304=RT補正用_IS!$A$9,RT補正用_IS!$A$10,O304=RT補正用_IS!$A$10,RT補正用_IS!$A$11,O304=RT補正用_IS!$A$11,"-")</f>
        <v>Etofenprox-d5</v>
      </c>
      <c r="Q304" s="18" cm="1">
        <f t="array" ref="Q304">_xlfn.IFS(AND(O304&lt;&gt;"-",P304&lt;&gt;"-"),K304*AVERAGE(VLOOKUP(O304,テーブル3[],5,FALSE),VLOOKUP(P304,テーブル3[],5,FALSE)),AND(O304="-",P304&lt;&gt;"-"),K304*VLOOKUP(P304,テーブル3[],5,FALSE),AND(O304&lt;&gt;"-",P304="-"),K304*VLOOKUP(O304,テーブル3[],5,FALSE),AND(O304="-",P304="-"),VLOOKUP(C304,テーブル3[],4,FALSE))</f>
        <v>31.475944551419865</v>
      </c>
      <c r="R304" s="1"/>
    </row>
    <row r="305" spans="1:18" x14ac:dyDescent="0.2">
      <c r="A305" s="1">
        <v>147</v>
      </c>
      <c r="B305" s="1" t="b">
        <v>0</v>
      </c>
      <c r="C305" s="1" t="s">
        <v>264</v>
      </c>
      <c r="D305" s="1" t="s">
        <v>267</v>
      </c>
      <c r="E305" s="1" t="s">
        <v>266</v>
      </c>
      <c r="F305" s="1" t="s">
        <v>3</v>
      </c>
      <c r="G305" s="1">
        <v>439.02805999999998</v>
      </c>
      <c r="H305" s="1">
        <v>172.9556</v>
      </c>
      <c r="I305" s="1">
        <v>0.01</v>
      </c>
      <c r="J305" s="1" t="s">
        <v>4</v>
      </c>
      <c r="K305" s="14">
        <v>31</v>
      </c>
      <c r="L305" s="1" t="s">
        <v>25</v>
      </c>
      <c r="M305" s="1" t="s">
        <v>216</v>
      </c>
      <c r="N305" s="6" t="s">
        <v>630</v>
      </c>
      <c r="O305" s="1" t="str" cm="1">
        <f t="array" ref="O305">_xlfn.IFS(K305&lt;RT補正用_IS!$C$3,"-",
AND(K305&gt;RT補正用_IS!$C$3,K305&lt;RT補正用_IS!$C$5),RT補正用_IS!$A$3,
AND(K305&gt;RT補正用_IS!$C$5,K305&lt;RT補正用_IS!$C$6),RT補正用_IS!$A$5,
AND(K305&gt;RT補正用_IS!$C$6,K305&lt;RT補正用_IS!$C$7),RT補正用_IS!$A$6,
AND(K305&gt;RT補正用_IS!$C$7,K305&lt;RT補正用_IS!$C$8),RT補正用_IS!$A$7,
AND(K305&gt;RT補正用_IS!$C$8,K305&lt;RT補正用_IS!$C$9),RT補正用_IS!$A$8,
AND(K305&gt;RT補正用_IS!$C$9,K305&lt;RT補正用_IS!$C$10),RT補正用_IS!$A$9,
AND(K305&gt;RT補正用_IS!$C$10,K305&lt;RT補正用_IS!$C$11),RT補正用_IS!$A$10,
K305&gt;RT補正用_IS!$C$11,RT補正用_IS!$A$11)</f>
        <v>Imazail-d5</v>
      </c>
      <c r="P305" s="1" t="str" cm="1">
        <f t="array" ref="P305">_xlfn.IFS(O305="-",RT補正用_IS!$A$3, O305=RT補正用_IS!$A$3,RT補正用_IS!$A$5,O305=RT補正用_IS!$A$5,RT補正用_IS!$A$6,O305=RT補正用_IS!$A$6,RT補正用_IS!$A$7,O305=RT補正用_IS!$A$7,RT補正用_IS!$A$8,O305=RT補正用_IS!$A$8,RT補正用_IS!$A$9,O305=RT補正用_IS!$A$9,RT補正用_IS!$A$10,O305=RT補正用_IS!$A$10,RT補正用_IS!$A$11,O305=RT補正用_IS!$A$11,"-")</f>
        <v>Etofenprox-d5</v>
      </c>
      <c r="Q305" s="18" cm="1">
        <f t="array" ref="Q305">_xlfn.IFS(AND(O305&lt;&gt;"-",P305&lt;&gt;"-"),K305*AVERAGE(VLOOKUP(O305,テーブル3[],5,FALSE),VLOOKUP(P305,テーブル3[],5,FALSE)),AND(O305="-",P305&lt;&gt;"-"),K305*VLOOKUP(P305,テーブル3[],5,FALSE),AND(O305&lt;&gt;"-",P305="-"),K305*VLOOKUP(O305,テーブル3[],5,FALSE),AND(O305="-",P305="-"),VLOOKUP(C305,テーブル3[],4,FALSE))</f>
        <v>31.475944551419865</v>
      </c>
      <c r="R305" s="1"/>
    </row>
    <row r="306" spans="1:18" x14ac:dyDescent="0.2">
      <c r="A306" s="1">
        <v>148</v>
      </c>
      <c r="B306" s="1" t="b">
        <v>0</v>
      </c>
      <c r="C306" s="1" t="s">
        <v>264</v>
      </c>
      <c r="D306" s="1" t="s">
        <v>268</v>
      </c>
      <c r="E306" s="1" t="s">
        <v>266</v>
      </c>
      <c r="F306" s="1" t="s">
        <v>3</v>
      </c>
      <c r="G306" s="1">
        <v>439.02805999999998</v>
      </c>
      <c r="H306" s="1">
        <v>91.054100000000005</v>
      </c>
      <c r="I306" s="1">
        <v>0.01</v>
      </c>
      <c r="J306" s="1" t="s">
        <v>4</v>
      </c>
      <c r="K306" s="14">
        <v>31</v>
      </c>
      <c r="L306" s="1" t="s">
        <v>25</v>
      </c>
      <c r="M306" s="1" t="s">
        <v>216</v>
      </c>
      <c r="N306" s="6" t="s">
        <v>630</v>
      </c>
      <c r="O306" s="1" t="str" cm="1">
        <f t="array" ref="O306">_xlfn.IFS(K306&lt;RT補正用_IS!$C$3,"-",
AND(K306&gt;RT補正用_IS!$C$3,K306&lt;RT補正用_IS!$C$5),RT補正用_IS!$A$3,
AND(K306&gt;RT補正用_IS!$C$5,K306&lt;RT補正用_IS!$C$6),RT補正用_IS!$A$5,
AND(K306&gt;RT補正用_IS!$C$6,K306&lt;RT補正用_IS!$C$7),RT補正用_IS!$A$6,
AND(K306&gt;RT補正用_IS!$C$7,K306&lt;RT補正用_IS!$C$8),RT補正用_IS!$A$7,
AND(K306&gt;RT補正用_IS!$C$8,K306&lt;RT補正用_IS!$C$9),RT補正用_IS!$A$8,
AND(K306&gt;RT補正用_IS!$C$9,K306&lt;RT補正用_IS!$C$10),RT補正用_IS!$A$9,
AND(K306&gt;RT補正用_IS!$C$10,K306&lt;RT補正用_IS!$C$11),RT補正用_IS!$A$10,
K306&gt;RT補正用_IS!$C$11,RT補正用_IS!$A$11)</f>
        <v>Imazail-d5</v>
      </c>
      <c r="P306" s="1" t="str" cm="1">
        <f t="array" ref="P306">_xlfn.IFS(O306="-",RT補正用_IS!$A$3, O306=RT補正用_IS!$A$3,RT補正用_IS!$A$5,O306=RT補正用_IS!$A$5,RT補正用_IS!$A$6,O306=RT補正用_IS!$A$6,RT補正用_IS!$A$7,O306=RT補正用_IS!$A$7,RT補正用_IS!$A$8,O306=RT補正用_IS!$A$8,RT補正用_IS!$A$9,O306=RT補正用_IS!$A$9,RT補正用_IS!$A$10,O306=RT補正用_IS!$A$10,RT補正用_IS!$A$11,O306=RT補正用_IS!$A$11,"-")</f>
        <v>Etofenprox-d5</v>
      </c>
      <c r="Q306" s="18" cm="1">
        <f t="array" ref="Q306">_xlfn.IFS(AND(O306&lt;&gt;"-",P306&lt;&gt;"-"),K306*AVERAGE(VLOOKUP(O306,テーブル3[],5,FALSE),VLOOKUP(P306,テーブル3[],5,FALSE)),AND(O306="-",P306&lt;&gt;"-"),K306*VLOOKUP(P306,テーブル3[],5,FALSE),AND(O306&lt;&gt;"-",P306="-"),K306*VLOOKUP(O306,テーブル3[],5,FALSE),AND(O306="-",P306="-"),VLOOKUP(C306,テーブル3[],4,FALSE))</f>
        <v>31.475944551419865</v>
      </c>
      <c r="R306" s="1"/>
    </row>
    <row r="307" spans="1:18" x14ac:dyDescent="0.2">
      <c r="A307" s="1">
        <v>98</v>
      </c>
      <c r="B307" s="1" t="b">
        <v>0</v>
      </c>
      <c r="C307" s="1" t="s">
        <v>181</v>
      </c>
      <c r="D307" s="1" t="s">
        <v>182</v>
      </c>
      <c r="E307" s="1" t="s">
        <v>183</v>
      </c>
      <c r="F307" s="1" t="s">
        <v>3</v>
      </c>
      <c r="G307" s="1">
        <v>443.09258</v>
      </c>
      <c r="H307" s="1"/>
      <c r="I307" s="1">
        <v>0.01</v>
      </c>
      <c r="J307" s="1" t="s">
        <v>4</v>
      </c>
      <c r="K307" s="14">
        <v>17.3</v>
      </c>
      <c r="L307" s="1" t="s">
        <v>48</v>
      </c>
      <c r="M307" s="1" t="s">
        <v>6</v>
      </c>
      <c r="N307" s="6" t="s">
        <v>630</v>
      </c>
      <c r="O307" s="1" t="str" cm="1">
        <f t="array" ref="O307">_xlfn.IFS(K307&lt;RT補正用_IS!$C$3,"-",
AND(K307&gt;RT補正用_IS!$C$3,K307&lt;RT補正用_IS!$C$5),RT補正用_IS!$A$3,
AND(K307&gt;RT補正用_IS!$C$5,K307&lt;RT補正用_IS!$C$6),RT補正用_IS!$A$5,
AND(K307&gt;RT補正用_IS!$C$6,K307&lt;RT補正用_IS!$C$7),RT補正用_IS!$A$6,
AND(K307&gt;RT補正用_IS!$C$7,K307&lt;RT補正用_IS!$C$8),RT補正用_IS!$A$7,
AND(K307&gt;RT補正用_IS!$C$8,K307&lt;RT補正用_IS!$C$9),RT補正用_IS!$A$8,
AND(K307&gt;RT補正用_IS!$C$9,K307&lt;RT補正用_IS!$C$10),RT補正用_IS!$A$9,
AND(K307&gt;RT補正用_IS!$C$10,K307&lt;RT補正用_IS!$C$11),RT補正用_IS!$A$10,
K307&gt;RT補正用_IS!$C$11,RT補正用_IS!$A$11)</f>
        <v>Imidacloprid-D4</v>
      </c>
      <c r="P307" s="1" t="str" cm="1">
        <f t="array" ref="P307">_xlfn.IFS(O307="-",RT補正用_IS!$A$3, O307=RT補正用_IS!$A$3,RT補正用_IS!$A$5,O307=RT補正用_IS!$A$5,RT補正用_IS!$A$6,O307=RT補正用_IS!$A$6,RT補正用_IS!$A$7,O307=RT補正用_IS!$A$7,RT補正用_IS!$A$8,O307=RT補正用_IS!$A$8,RT補正用_IS!$A$9,O307=RT補正用_IS!$A$9,RT補正用_IS!$A$10,O307=RT補正用_IS!$A$10,RT補正用_IS!$A$11,O307=RT補正用_IS!$A$11,"-")</f>
        <v>Carbendazim-d4</v>
      </c>
      <c r="Q307" s="18" cm="1">
        <f t="array" ref="Q307">_xlfn.IFS(AND(O307&lt;&gt;"-",P307&lt;&gt;"-"),K307*AVERAGE(VLOOKUP(O307,テーブル3[],5,FALSE),VLOOKUP(P307,テーブル3[],5,FALSE)),AND(O307="-",P307&lt;&gt;"-"),K307*VLOOKUP(P307,テーブル3[],5,FALSE),AND(O307&lt;&gt;"-",P307="-"),K307*VLOOKUP(O307,テーブル3[],5,FALSE),AND(O307="-",P307="-"),VLOOKUP(C307,テーブル3[],4,FALSE))</f>
        <v>17.815553843414644</v>
      </c>
      <c r="R307" s="1"/>
    </row>
    <row r="308" spans="1:18" x14ac:dyDescent="0.2">
      <c r="A308" s="1">
        <v>99</v>
      </c>
      <c r="B308" s="1" t="b">
        <v>0</v>
      </c>
      <c r="C308" s="1" t="s">
        <v>181</v>
      </c>
      <c r="D308" s="1" t="s">
        <v>184</v>
      </c>
      <c r="E308" s="1" t="s">
        <v>183</v>
      </c>
      <c r="F308" s="1" t="s">
        <v>3</v>
      </c>
      <c r="G308" s="1">
        <v>443.09258</v>
      </c>
      <c r="H308" s="1">
        <v>262.03912000000003</v>
      </c>
      <c r="I308" s="1">
        <v>0.01</v>
      </c>
      <c r="J308" s="1" t="s">
        <v>4</v>
      </c>
      <c r="K308" s="14">
        <v>17.3</v>
      </c>
      <c r="L308" s="1" t="s">
        <v>48</v>
      </c>
      <c r="M308" s="1" t="s">
        <v>27</v>
      </c>
      <c r="N308" s="6" t="s">
        <v>630</v>
      </c>
      <c r="O308" s="1" t="str" cm="1">
        <f t="array" ref="O308">_xlfn.IFS(K308&lt;RT補正用_IS!$C$3,"-",
AND(K308&gt;RT補正用_IS!$C$3,K308&lt;RT補正用_IS!$C$5),RT補正用_IS!$A$3,
AND(K308&gt;RT補正用_IS!$C$5,K308&lt;RT補正用_IS!$C$6),RT補正用_IS!$A$5,
AND(K308&gt;RT補正用_IS!$C$6,K308&lt;RT補正用_IS!$C$7),RT補正用_IS!$A$6,
AND(K308&gt;RT補正用_IS!$C$7,K308&lt;RT補正用_IS!$C$8),RT補正用_IS!$A$7,
AND(K308&gt;RT補正用_IS!$C$8,K308&lt;RT補正用_IS!$C$9),RT補正用_IS!$A$8,
AND(K308&gt;RT補正用_IS!$C$9,K308&lt;RT補正用_IS!$C$10),RT補正用_IS!$A$9,
AND(K308&gt;RT補正用_IS!$C$10,K308&lt;RT補正用_IS!$C$11),RT補正用_IS!$A$10,
K308&gt;RT補正用_IS!$C$11,RT補正用_IS!$A$11)</f>
        <v>Imidacloprid-D4</v>
      </c>
      <c r="P308" s="1" t="str" cm="1">
        <f t="array" ref="P308">_xlfn.IFS(O308="-",RT補正用_IS!$A$3, O308=RT補正用_IS!$A$3,RT補正用_IS!$A$5,O308=RT補正用_IS!$A$5,RT補正用_IS!$A$6,O308=RT補正用_IS!$A$6,RT補正用_IS!$A$7,O308=RT補正用_IS!$A$7,RT補正用_IS!$A$8,O308=RT補正用_IS!$A$8,RT補正用_IS!$A$9,O308=RT補正用_IS!$A$9,RT補正用_IS!$A$10,O308=RT補正用_IS!$A$10,RT補正用_IS!$A$11,O308=RT補正用_IS!$A$11,"-")</f>
        <v>Carbendazim-d4</v>
      </c>
      <c r="Q308" s="18" cm="1">
        <f t="array" ref="Q308">_xlfn.IFS(AND(O308&lt;&gt;"-",P308&lt;&gt;"-"),K308*AVERAGE(VLOOKUP(O308,テーブル3[],5,FALSE),VLOOKUP(P308,テーブル3[],5,FALSE)),AND(O308="-",P308&lt;&gt;"-"),K308*VLOOKUP(P308,テーブル3[],5,FALSE),AND(O308&lt;&gt;"-",P308="-"),K308*VLOOKUP(O308,テーブル3[],5,FALSE),AND(O308="-",P308="-"),VLOOKUP(C308,テーブル3[],4,FALSE))</f>
        <v>17.815553843414644</v>
      </c>
      <c r="R308" s="1"/>
    </row>
    <row r="309" spans="1:18" x14ac:dyDescent="0.2">
      <c r="A309" s="1">
        <v>100</v>
      </c>
      <c r="B309" s="1" t="b">
        <v>0</v>
      </c>
      <c r="C309" s="1" t="s">
        <v>181</v>
      </c>
      <c r="D309" s="1" t="s">
        <v>185</v>
      </c>
      <c r="E309" s="1" t="s">
        <v>183</v>
      </c>
      <c r="F309" s="1" t="s">
        <v>3</v>
      </c>
      <c r="G309" s="1">
        <v>443.09258</v>
      </c>
      <c r="H309" s="1">
        <v>261.03129999999999</v>
      </c>
      <c r="I309" s="1">
        <v>0.01</v>
      </c>
      <c r="J309" s="1" t="s">
        <v>4</v>
      </c>
      <c r="K309" s="14">
        <v>17.3</v>
      </c>
      <c r="L309" s="1" t="s">
        <v>48</v>
      </c>
      <c r="M309" s="1" t="s">
        <v>27</v>
      </c>
      <c r="N309" s="6" t="s">
        <v>630</v>
      </c>
      <c r="O309" s="1" t="str" cm="1">
        <f t="array" ref="O309">_xlfn.IFS(K309&lt;RT補正用_IS!$C$3,"-",
AND(K309&gt;RT補正用_IS!$C$3,K309&lt;RT補正用_IS!$C$5),RT補正用_IS!$A$3,
AND(K309&gt;RT補正用_IS!$C$5,K309&lt;RT補正用_IS!$C$6),RT補正用_IS!$A$5,
AND(K309&gt;RT補正用_IS!$C$6,K309&lt;RT補正用_IS!$C$7),RT補正用_IS!$A$6,
AND(K309&gt;RT補正用_IS!$C$7,K309&lt;RT補正用_IS!$C$8),RT補正用_IS!$A$7,
AND(K309&gt;RT補正用_IS!$C$8,K309&lt;RT補正用_IS!$C$9),RT補正用_IS!$A$8,
AND(K309&gt;RT補正用_IS!$C$9,K309&lt;RT補正用_IS!$C$10),RT補正用_IS!$A$9,
AND(K309&gt;RT補正用_IS!$C$10,K309&lt;RT補正用_IS!$C$11),RT補正用_IS!$A$10,
K309&gt;RT補正用_IS!$C$11,RT補正用_IS!$A$11)</f>
        <v>Imidacloprid-D4</v>
      </c>
      <c r="P309" s="1" t="str" cm="1">
        <f t="array" ref="P309">_xlfn.IFS(O309="-",RT補正用_IS!$A$3, O309=RT補正用_IS!$A$3,RT補正用_IS!$A$5,O309=RT補正用_IS!$A$5,RT補正用_IS!$A$6,O309=RT補正用_IS!$A$6,RT補正用_IS!$A$7,O309=RT補正用_IS!$A$7,RT補正用_IS!$A$8,O309=RT補正用_IS!$A$8,RT補正用_IS!$A$9,O309=RT補正用_IS!$A$9,RT補正用_IS!$A$10,O309=RT補正用_IS!$A$10,RT補正用_IS!$A$11,O309=RT補正用_IS!$A$11,"-")</f>
        <v>Carbendazim-d4</v>
      </c>
      <c r="Q309" s="18" cm="1">
        <f t="array" ref="Q309">_xlfn.IFS(AND(O309&lt;&gt;"-",P309&lt;&gt;"-"),K309*AVERAGE(VLOOKUP(O309,テーブル3[],5,FALSE),VLOOKUP(P309,テーブル3[],5,FALSE)),AND(O309="-",P309&lt;&gt;"-"),K309*VLOOKUP(P309,テーブル3[],5,FALSE),AND(O309&lt;&gt;"-",P309="-"),K309*VLOOKUP(O309,テーブル3[],5,FALSE),AND(O309="-",P309="-"),VLOOKUP(C309,テーブル3[],4,FALSE))</f>
        <v>17.815553843414644</v>
      </c>
      <c r="R309" s="1"/>
    </row>
    <row r="310" spans="1:18" x14ac:dyDescent="0.2">
      <c r="A310" s="1">
        <v>9</v>
      </c>
      <c r="B310" s="1" t="b">
        <v>0</v>
      </c>
      <c r="C310" s="1" t="s">
        <v>22</v>
      </c>
      <c r="D310" s="1" t="s">
        <v>23</v>
      </c>
      <c r="E310" s="1" t="s">
        <v>24</v>
      </c>
      <c r="F310" s="1" t="s">
        <v>3</v>
      </c>
      <c r="G310" s="1">
        <v>447.04861</v>
      </c>
      <c r="H310" s="1"/>
      <c r="I310" s="1">
        <v>0.01</v>
      </c>
      <c r="J310" s="1" t="s">
        <v>4</v>
      </c>
      <c r="K310" s="14">
        <v>28.1</v>
      </c>
      <c r="L310" s="1" t="s">
        <v>25</v>
      </c>
      <c r="M310" s="1" t="s">
        <v>6</v>
      </c>
      <c r="N310" s="6" t="s">
        <v>630</v>
      </c>
      <c r="O310" s="1" t="str" cm="1">
        <f t="array" ref="O310">_xlfn.IFS(K310&lt;RT補正用_IS!$C$3,"-",
AND(K310&gt;RT補正用_IS!$C$3,K310&lt;RT補正用_IS!$C$5),RT補正用_IS!$A$3,
AND(K310&gt;RT補正用_IS!$C$5,K310&lt;RT補正用_IS!$C$6),RT補正用_IS!$A$5,
AND(K310&gt;RT補正用_IS!$C$6,K310&lt;RT補正用_IS!$C$7),RT補正用_IS!$A$6,
AND(K310&gt;RT補正用_IS!$C$7,K310&lt;RT補正用_IS!$C$8),RT補正用_IS!$A$7,
AND(K310&gt;RT補正用_IS!$C$8,K310&lt;RT補正用_IS!$C$9),RT補正用_IS!$A$8,
AND(K310&gt;RT補正用_IS!$C$9,K310&lt;RT補正用_IS!$C$10),RT補正用_IS!$A$9,
AND(K310&gt;RT補正用_IS!$C$10,K310&lt;RT補正用_IS!$C$11),RT補正用_IS!$A$10,
K310&gt;RT補正用_IS!$C$11,RT補正用_IS!$A$11)</f>
        <v>13C6-DCMU</v>
      </c>
      <c r="P310" s="1" t="str" cm="1">
        <f t="array" ref="P310">_xlfn.IFS(O310="-",RT補正用_IS!$A$3, O310=RT補正用_IS!$A$3,RT補正用_IS!$A$5,O310=RT補正用_IS!$A$5,RT補正用_IS!$A$6,O310=RT補正用_IS!$A$6,RT補正用_IS!$A$7,O310=RT補正用_IS!$A$7,RT補正用_IS!$A$8,O310=RT補正用_IS!$A$8,RT補正用_IS!$A$9,O310=RT補正用_IS!$A$9,RT補正用_IS!$A$10,O310=RT補正用_IS!$A$10,RT補正用_IS!$A$11,O310=RT補正用_IS!$A$11,"-")</f>
        <v>Imazail-d5</v>
      </c>
      <c r="Q310" s="18" cm="1">
        <f t="array" ref="Q310">_xlfn.IFS(AND(O310&lt;&gt;"-",P310&lt;&gt;"-"),K310*AVERAGE(VLOOKUP(O310,テーブル3[],5,FALSE),VLOOKUP(P310,テーブル3[],5,FALSE)),AND(O310="-",P310&lt;&gt;"-"),K310*VLOOKUP(P310,テーブル3[],5,FALSE),AND(O310&lt;&gt;"-",P310="-"),K310*VLOOKUP(O310,テーブル3[],5,FALSE),AND(O310="-",P310="-"),VLOOKUP(C310,テーブル3[],4,FALSE))</f>
        <v>28.617075860159709</v>
      </c>
      <c r="R310" s="1"/>
    </row>
    <row r="311" spans="1:18" x14ac:dyDescent="0.2">
      <c r="A311" s="1">
        <v>10</v>
      </c>
      <c r="B311" s="1" t="b">
        <v>0</v>
      </c>
      <c r="C311" s="1" t="s">
        <v>22</v>
      </c>
      <c r="D311" s="1" t="s">
        <v>26</v>
      </c>
      <c r="E311" s="1" t="s">
        <v>24</v>
      </c>
      <c r="F311" s="1" t="s">
        <v>3</v>
      </c>
      <c r="G311" s="1">
        <v>447.04861</v>
      </c>
      <c r="H311" s="1">
        <v>257.06088</v>
      </c>
      <c r="I311" s="1">
        <v>0.01</v>
      </c>
      <c r="J311" s="1" t="s">
        <v>4</v>
      </c>
      <c r="K311" s="14">
        <v>28.1</v>
      </c>
      <c r="L311" s="1" t="s">
        <v>25</v>
      </c>
      <c r="M311" s="1" t="s">
        <v>27</v>
      </c>
      <c r="N311" s="6" t="s">
        <v>630</v>
      </c>
      <c r="O311" s="1" t="str" cm="1">
        <f t="array" ref="O311">_xlfn.IFS(K311&lt;RT補正用_IS!$C$3,"-",
AND(K311&gt;RT補正用_IS!$C$3,K311&lt;RT補正用_IS!$C$5),RT補正用_IS!$A$3,
AND(K311&gt;RT補正用_IS!$C$5,K311&lt;RT補正用_IS!$C$6),RT補正用_IS!$A$5,
AND(K311&gt;RT補正用_IS!$C$6,K311&lt;RT補正用_IS!$C$7),RT補正用_IS!$A$6,
AND(K311&gt;RT補正用_IS!$C$7,K311&lt;RT補正用_IS!$C$8),RT補正用_IS!$A$7,
AND(K311&gt;RT補正用_IS!$C$8,K311&lt;RT補正用_IS!$C$9),RT補正用_IS!$A$8,
AND(K311&gt;RT補正用_IS!$C$9,K311&lt;RT補正用_IS!$C$10),RT補正用_IS!$A$9,
AND(K311&gt;RT補正用_IS!$C$10,K311&lt;RT補正用_IS!$C$11),RT補正用_IS!$A$10,
K311&gt;RT補正用_IS!$C$11,RT補正用_IS!$A$11)</f>
        <v>13C6-DCMU</v>
      </c>
      <c r="P311" s="1" t="str" cm="1">
        <f t="array" ref="P311">_xlfn.IFS(O311="-",RT補正用_IS!$A$3, O311=RT補正用_IS!$A$3,RT補正用_IS!$A$5,O311=RT補正用_IS!$A$5,RT補正用_IS!$A$6,O311=RT補正用_IS!$A$6,RT補正用_IS!$A$7,O311=RT補正用_IS!$A$7,RT補正用_IS!$A$8,O311=RT補正用_IS!$A$8,RT補正用_IS!$A$9,O311=RT補正用_IS!$A$9,RT補正用_IS!$A$10,O311=RT補正用_IS!$A$10,RT補正用_IS!$A$11,O311=RT補正用_IS!$A$11,"-")</f>
        <v>Imazail-d5</v>
      </c>
      <c r="Q311" s="18" cm="1">
        <f t="array" ref="Q311">_xlfn.IFS(AND(O311&lt;&gt;"-",P311&lt;&gt;"-"),K311*AVERAGE(VLOOKUP(O311,テーブル3[],5,FALSE),VLOOKUP(P311,テーブル3[],5,FALSE)),AND(O311="-",P311&lt;&gt;"-"),K311*VLOOKUP(P311,テーブル3[],5,FALSE),AND(O311&lt;&gt;"-",P311="-"),K311*VLOOKUP(O311,テーブル3[],5,FALSE),AND(O311="-",P311="-"),VLOOKUP(C311,テーブル3[],4,FALSE))</f>
        <v>28.617075860159709</v>
      </c>
      <c r="R311" s="1"/>
    </row>
    <row r="312" spans="1:18" x14ac:dyDescent="0.2">
      <c r="A312" s="1">
        <v>11</v>
      </c>
      <c r="B312" s="1" t="b">
        <v>0</v>
      </c>
      <c r="C312" s="1" t="s">
        <v>22</v>
      </c>
      <c r="D312" s="1" t="s">
        <v>28</v>
      </c>
      <c r="E312" s="1" t="s">
        <v>24</v>
      </c>
      <c r="F312" s="1" t="s">
        <v>3</v>
      </c>
      <c r="G312" s="1">
        <v>447.04861</v>
      </c>
      <c r="H312" s="1">
        <v>229.02958000000001</v>
      </c>
      <c r="I312" s="1">
        <v>0.01</v>
      </c>
      <c r="J312" s="1" t="s">
        <v>4</v>
      </c>
      <c r="K312" s="14">
        <v>28.1</v>
      </c>
      <c r="L312" s="1" t="s">
        <v>25</v>
      </c>
      <c r="M312" s="1" t="s">
        <v>27</v>
      </c>
      <c r="N312" s="6" t="s">
        <v>630</v>
      </c>
      <c r="O312" s="1" t="str" cm="1">
        <f t="array" ref="O312">_xlfn.IFS(K312&lt;RT補正用_IS!$C$3,"-",
AND(K312&gt;RT補正用_IS!$C$3,K312&lt;RT補正用_IS!$C$5),RT補正用_IS!$A$3,
AND(K312&gt;RT補正用_IS!$C$5,K312&lt;RT補正用_IS!$C$6),RT補正用_IS!$A$5,
AND(K312&gt;RT補正用_IS!$C$6,K312&lt;RT補正用_IS!$C$7),RT補正用_IS!$A$6,
AND(K312&gt;RT補正用_IS!$C$7,K312&lt;RT補正用_IS!$C$8),RT補正用_IS!$A$7,
AND(K312&gt;RT補正用_IS!$C$8,K312&lt;RT補正用_IS!$C$9),RT補正用_IS!$A$8,
AND(K312&gt;RT補正用_IS!$C$9,K312&lt;RT補正用_IS!$C$10),RT補正用_IS!$A$9,
AND(K312&gt;RT補正用_IS!$C$10,K312&lt;RT補正用_IS!$C$11),RT補正用_IS!$A$10,
K312&gt;RT補正用_IS!$C$11,RT補正用_IS!$A$11)</f>
        <v>13C6-DCMU</v>
      </c>
      <c r="P312" s="1" t="str" cm="1">
        <f t="array" ref="P312">_xlfn.IFS(O312="-",RT補正用_IS!$A$3, O312=RT補正用_IS!$A$3,RT補正用_IS!$A$5,O312=RT補正用_IS!$A$5,RT補正用_IS!$A$6,O312=RT補正用_IS!$A$6,RT補正用_IS!$A$7,O312=RT補正用_IS!$A$7,RT補正用_IS!$A$8,O312=RT補正用_IS!$A$8,RT補正用_IS!$A$9,O312=RT補正用_IS!$A$9,RT補正用_IS!$A$10,O312=RT補正用_IS!$A$10,RT補正用_IS!$A$11,O312=RT補正用_IS!$A$11,"-")</f>
        <v>Imazail-d5</v>
      </c>
      <c r="Q312" s="18" cm="1">
        <f t="array" ref="Q312">_xlfn.IFS(AND(O312&lt;&gt;"-",P312&lt;&gt;"-"),K312*AVERAGE(VLOOKUP(O312,テーブル3[],5,FALSE),VLOOKUP(P312,テーブル3[],5,FALSE)),AND(O312="-",P312&lt;&gt;"-"),K312*VLOOKUP(P312,テーブル3[],5,FALSE),AND(O312&lt;&gt;"-",P312="-"),K312*VLOOKUP(O312,テーブル3[],5,FALSE),AND(O312="-",P312="-"),VLOOKUP(C312,テーブル3[],4,FALSE))</f>
        <v>28.617075860159709</v>
      </c>
      <c r="R312" s="1"/>
    </row>
    <row r="313" spans="1:18" x14ac:dyDescent="0.2">
      <c r="A313" s="1">
        <v>294</v>
      </c>
      <c r="B313" s="1" t="b">
        <v>0</v>
      </c>
      <c r="C313" s="1" t="s">
        <v>504</v>
      </c>
      <c r="D313" s="1" t="s">
        <v>505</v>
      </c>
      <c r="E313" s="1" t="s">
        <v>506</v>
      </c>
      <c r="F313" s="1" t="s">
        <v>118</v>
      </c>
      <c r="G313" s="1">
        <v>892.54168000000004</v>
      </c>
      <c r="H313" s="1"/>
      <c r="I313" s="1">
        <v>0.01</v>
      </c>
      <c r="J313" s="1" t="s">
        <v>4</v>
      </c>
      <c r="K313" s="14">
        <v>36</v>
      </c>
      <c r="L313" s="1" t="s">
        <v>73</v>
      </c>
      <c r="M313" s="1" t="s">
        <v>6</v>
      </c>
      <c r="N313" s="6" t="s">
        <v>630</v>
      </c>
      <c r="O313" s="1" t="str" cm="1">
        <f t="array" ref="O313">_xlfn.IFS(K313&lt;RT補正用_IS!$C$3,"-",
AND(K313&gt;RT補正用_IS!$C$3,K313&lt;RT補正用_IS!$C$5),RT補正用_IS!$A$3,
AND(K313&gt;RT補正用_IS!$C$5,K313&lt;RT補正用_IS!$C$6),RT補正用_IS!$A$5,
AND(K313&gt;RT補正用_IS!$C$6,K313&lt;RT補正用_IS!$C$7),RT補正用_IS!$A$6,
AND(K313&gt;RT補正用_IS!$C$7,K313&lt;RT補正用_IS!$C$8),RT補正用_IS!$A$7,
AND(K313&gt;RT補正用_IS!$C$8,K313&lt;RT補正用_IS!$C$9),RT補正用_IS!$A$8,
AND(K313&gt;RT補正用_IS!$C$9,K313&lt;RT補正用_IS!$C$10),RT補正用_IS!$A$9,
AND(K313&gt;RT補正用_IS!$C$10,K313&lt;RT補正用_IS!$C$11),RT補正用_IS!$A$10,
K313&gt;RT補正用_IS!$C$11,RT補正用_IS!$A$11)</f>
        <v>Etofenprox-d5</v>
      </c>
      <c r="P313" s="1" t="str" cm="1">
        <f t="array" ref="P313">_xlfn.IFS(O313="-",RT補正用_IS!$A$3, O313=RT補正用_IS!$A$3,RT補正用_IS!$A$5,O313=RT補正用_IS!$A$5,RT補正用_IS!$A$6,O313=RT補正用_IS!$A$6,RT補正用_IS!$A$7,O313=RT補正用_IS!$A$7,RT補正用_IS!$A$8,O313=RT補正用_IS!$A$8,RT補正用_IS!$A$9,O313=RT補正用_IS!$A$9,RT補正用_IS!$A$10,O313=RT補正用_IS!$A$10,RT補正用_IS!$A$11,O313=RT補正用_IS!$A$11,"-")</f>
        <v>-</v>
      </c>
      <c r="Q313" s="18" cm="1">
        <f t="array" ref="Q313">_xlfn.IFS(AND(O313&lt;&gt;"-",P313&lt;&gt;"-"),K313*AVERAGE(VLOOKUP(O313,テーブル3[],5,FALSE),VLOOKUP(P313,テーブル3[],5,FALSE)),AND(O313="-",P313&lt;&gt;"-"),K313*VLOOKUP(P313,テーブル3[],5,FALSE),AND(O313&lt;&gt;"-",P313="-"),K313*VLOOKUP(O313,テーブル3[],5,FALSE),AND(O313="-",P313="-"),VLOOKUP(C313,テーブル3[],4,FALSE))</f>
        <v>36.50139275766017</v>
      </c>
      <c r="R313" s="1"/>
    </row>
    <row r="314" spans="1:18" x14ac:dyDescent="0.2">
      <c r="A314" s="1">
        <v>295</v>
      </c>
      <c r="B314" s="1" t="b">
        <v>0</v>
      </c>
      <c r="C314" s="1" t="s">
        <v>504</v>
      </c>
      <c r="D314" s="1" t="s">
        <v>507</v>
      </c>
      <c r="E314" s="1" t="s">
        <v>506</v>
      </c>
      <c r="F314" s="1" t="s">
        <v>118</v>
      </c>
      <c r="G314" s="1">
        <v>892.54168000000004</v>
      </c>
      <c r="H314" s="1">
        <v>307.22629999999998</v>
      </c>
      <c r="I314" s="1">
        <v>0.01</v>
      </c>
      <c r="J314" s="1" t="s">
        <v>4</v>
      </c>
      <c r="K314" s="14">
        <v>36</v>
      </c>
      <c r="L314" s="1" t="s">
        <v>73</v>
      </c>
      <c r="M314" s="1" t="s">
        <v>508</v>
      </c>
      <c r="N314" s="6" t="s">
        <v>630</v>
      </c>
      <c r="O314" s="1" t="str" cm="1">
        <f t="array" ref="O314">_xlfn.IFS(K314&lt;RT補正用_IS!$C$3,"-",
AND(K314&gt;RT補正用_IS!$C$3,K314&lt;RT補正用_IS!$C$5),RT補正用_IS!$A$3,
AND(K314&gt;RT補正用_IS!$C$5,K314&lt;RT補正用_IS!$C$6),RT補正用_IS!$A$5,
AND(K314&gt;RT補正用_IS!$C$6,K314&lt;RT補正用_IS!$C$7),RT補正用_IS!$A$6,
AND(K314&gt;RT補正用_IS!$C$7,K314&lt;RT補正用_IS!$C$8),RT補正用_IS!$A$7,
AND(K314&gt;RT補正用_IS!$C$8,K314&lt;RT補正用_IS!$C$9),RT補正用_IS!$A$8,
AND(K314&gt;RT補正用_IS!$C$9,K314&lt;RT補正用_IS!$C$10),RT補正用_IS!$A$9,
AND(K314&gt;RT補正用_IS!$C$10,K314&lt;RT補正用_IS!$C$11),RT補正用_IS!$A$10,
K314&gt;RT補正用_IS!$C$11,RT補正用_IS!$A$11)</f>
        <v>Etofenprox-d5</v>
      </c>
      <c r="P314" s="1" t="str" cm="1">
        <f t="array" ref="P314">_xlfn.IFS(O314="-",RT補正用_IS!$A$3, O314=RT補正用_IS!$A$3,RT補正用_IS!$A$5,O314=RT補正用_IS!$A$5,RT補正用_IS!$A$6,O314=RT補正用_IS!$A$6,RT補正用_IS!$A$7,O314=RT補正用_IS!$A$7,RT補正用_IS!$A$8,O314=RT補正用_IS!$A$8,RT補正用_IS!$A$9,O314=RT補正用_IS!$A$9,RT補正用_IS!$A$10,O314=RT補正用_IS!$A$10,RT補正用_IS!$A$11,O314=RT補正用_IS!$A$11,"-")</f>
        <v>-</v>
      </c>
      <c r="Q314" s="18" cm="1">
        <f t="array" ref="Q314">_xlfn.IFS(AND(O314&lt;&gt;"-",P314&lt;&gt;"-"),K314*AVERAGE(VLOOKUP(O314,テーブル3[],5,FALSE),VLOOKUP(P314,テーブル3[],5,FALSE)),AND(O314="-",P314&lt;&gt;"-"),K314*VLOOKUP(P314,テーブル3[],5,FALSE),AND(O314&lt;&gt;"-",P314="-"),K314*VLOOKUP(O314,テーブル3[],5,FALSE),AND(O314="-",P314="-"),VLOOKUP(C314,テーブル3[],4,FALSE))</f>
        <v>36.50139275766017</v>
      </c>
      <c r="R314" s="1"/>
    </row>
    <row r="315" spans="1:18" x14ac:dyDescent="0.2">
      <c r="A315" s="1">
        <v>296</v>
      </c>
      <c r="B315" s="1" t="b">
        <v>0</v>
      </c>
      <c r="C315" s="1" t="s">
        <v>504</v>
      </c>
      <c r="D315" s="1" t="s">
        <v>509</v>
      </c>
      <c r="E315" s="1" t="s">
        <v>506</v>
      </c>
      <c r="F315" s="1" t="s">
        <v>118</v>
      </c>
      <c r="G315" s="1">
        <v>892.54168000000004</v>
      </c>
      <c r="H315" s="1">
        <v>551.33609999999999</v>
      </c>
      <c r="I315" s="1">
        <v>0.01</v>
      </c>
      <c r="J315" s="1" t="s">
        <v>4</v>
      </c>
      <c r="K315" s="14">
        <v>36</v>
      </c>
      <c r="L315" s="1" t="s">
        <v>73</v>
      </c>
      <c r="M315" s="1" t="s">
        <v>508</v>
      </c>
      <c r="N315" s="6" t="s">
        <v>630</v>
      </c>
      <c r="O315" s="1" t="str" cm="1">
        <f t="array" ref="O315">_xlfn.IFS(K315&lt;RT補正用_IS!$C$3,"-",
AND(K315&gt;RT補正用_IS!$C$3,K315&lt;RT補正用_IS!$C$5),RT補正用_IS!$A$3,
AND(K315&gt;RT補正用_IS!$C$5,K315&lt;RT補正用_IS!$C$6),RT補正用_IS!$A$5,
AND(K315&gt;RT補正用_IS!$C$6,K315&lt;RT補正用_IS!$C$7),RT補正用_IS!$A$6,
AND(K315&gt;RT補正用_IS!$C$7,K315&lt;RT補正用_IS!$C$8),RT補正用_IS!$A$7,
AND(K315&gt;RT補正用_IS!$C$8,K315&lt;RT補正用_IS!$C$9),RT補正用_IS!$A$8,
AND(K315&gt;RT補正用_IS!$C$9,K315&lt;RT補正用_IS!$C$10),RT補正用_IS!$A$9,
AND(K315&gt;RT補正用_IS!$C$10,K315&lt;RT補正用_IS!$C$11),RT補正用_IS!$A$10,
K315&gt;RT補正用_IS!$C$11,RT補正用_IS!$A$11)</f>
        <v>Etofenprox-d5</v>
      </c>
      <c r="P315" s="1" t="str" cm="1">
        <f t="array" ref="P315">_xlfn.IFS(O315="-",RT補正用_IS!$A$3, O315=RT補正用_IS!$A$3,RT補正用_IS!$A$5,O315=RT補正用_IS!$A$5,RT補正用_IS!$A$6,O315=RT補正用_IS!$A$6,RT補正用_IS!$A$7,O315=RT補正用_IS!$A$7,RT補正用_IS!$A$8,O315=RT補正用_IS!$A$8,RT補正用_IS!$A$9,O315=RT補正用_IS!$A$9,RT補正用_IS!$A$10,O315=RT補正用_IS!$A$10,RT補正用_IS!$A$11,O315=RT補正用_IS!$A$11,"-")</f>
        <v>-</v>
      </c>
      <c r="Q315" s="18" cm="1">
        <f t="array" ref="Q315">_xlfn.IFS(AND(O315&lt;&gt;"-",P315&lt;&gt;"-"),K315*AVERAGE(VLOOKUP(O315,テーブル3[],5,FALSE),VLOOKUP(P315,テーブル3[],5,FALSE)),AND(O315="-",P315&lt;&gt;"-"),K315*VLOOKUP(P315,テーブル3[],5,FALSE),AND(O315&lt;&gt;"-",P315="-"),K315*VLOOKUP(O315,テーブル3[],5,FALSE),AND(O315="-",P315="-"),VLOOKUP(C315,テーブル3[],4,FALSE))</f>
        <v>36.50139275766017</v>
      </c>
      <c r="R315" s="1"/>
    </row>
  </sheetData>
  <phoneticPr fontId="2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D58E-C8AD-4442-9E56-DE3810F15321}">
  <dimension ref="A1:Q40"/>
  <sheetViews>
    <sheetView topLeftCell="A28" workbookViewId="0">
      <selection activeCell="L7" sqref="L7"/>
    </sheetView>
  </sheetViews>
  <sheetFormatPr baseColWidth="10" defaultColWidth="11.5" defaultRowHeight="16" x14ac:dyDescent="0.2"/>
  <cols>
    <col min="1" max="1" width="3.1640625" bestFit="1" customWidth="1"/>
    <col min="2" max="2" width="5.6640625" bestFit="1" customWidth="1"/>
    <col min="3" max="3" width="25" bestFit="1" customWidth="1"/>
    <col min="4" max="4" width="26.6640625" bestFit="1" customWidth="1"/>
    <col min="5" max="5" width="15.1640625" bestFit="1" customWidth="1"/>
    <col min="6" max="6" width="6.33203125" bestFit="1" customWidth="1"/>
    <col min="7" max="8" width="9.33203125" bestFit="1" customWidth="1"/>
    <col min="9" max="9" width="4.83203125" bestFit="1" customWidth="1"/>
    <col min="10" max="10" width="5.33203125" bestFit="1" customWidth="1"/>
    <col min="11" max="11" width="6.6640625" bestFit="1" customWidth="1"/>
    <col min="12" max="12" width="12.6640625" bestFit="1" customWidth="1"/>
    <col min="13" max="13" width="21.33203125" bestFit="1" customWidth="1"/>
    <col min="14" max="14" width="27.6640625" bestFit="1" customWidth="1"/>
    <col min="15" max="16" width="12.83203125" bestFit="1" customWidth="1"/>
    <col min="17" max="17" width="15.83203125" bestFit="1" customWidth="1"/>
  </cols>
  <sheetData>
    <row r="1" spans="1:17" x14ac:dyDescent="0.2">
      <c r="A1" s="1" t="s">
        <v>603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6" t="s">
        <v>630</v>
      </c>
      <c r="O1" s="22" t="s">
        <v>617</v>
      </c>
      <c r="P1" s="22" t="s">
        <v>618</v>
      </c>
      <c r="Q1" s="15" t="s">
        <v>629</v>
      </c>
    </row>
    <row r="2" spans="1:17" x14ac:dyDescent="0.2">
      <c r="A2" s="1">
        <v>0</v>
      </c>
      <c r="B2" s="1" t="b">
        <v>0</v>
      </c>
      <c r="C2" s="1" t="s">
        <v>540</v>
      </c>
      <c r="D2" s="1" t="s">
        <v>541</v>
      </c>
      <c r="E2" s="1" t="s">
        <v>542</v>
      </c>
      <c r="F2" s="1" t="s">
        <v>543</v>
      </c>
      <c r="G2" s="1">
        <v>143.10775000000001</v>
      </c>
      <c r="H2" s="1"/>
      <c r="I2" s="1">
        <v>0.01</v>
      </c>
      <c r="J2" s="1" t="s">
        <v>4</v>
      </c>
      <c r="K2" s="1">
        <v>19.774999999999999</v>
      </c>
      <c r="L2" s="1" t="s">
        <v>544</v>
      </c>
      <c r="M2" s="1" t="s">
        <v>545</v>
      </c>
      <c r="N2" s="6" t="s">
        <v>630</v>
      </c>
      <c r="O2" s="1" t="str" cm="1">
        <f t="array" ref="O2">_xlfn.IFS(K2&lt;RT補正用_IS!$C$4,"-",AND(K2&gt;RT補正用_IS!$C$4,K2&lt;RT補正用_IS!$C$6),RT補正用_IS!$A$4,AND(K2&gt;RT補正用_IS!$C$6,K2&lt;RT補正用_IS!$C$9),RT補正用_IS!$A$6,K2&gt;RT補正用_IS!$C$9,RT補正用_IS!$A$9)</f>
        <v>Imidacloprid-D4</v>
      </c>
      <c r="P2" s="1" t="str" cm="1">
        <f t="array" ref="P2">_xlfn.IFS(K2&lt;RT補正用_IS!$C$4,RT補正用_IS!$A$4,AND(K2&gt;RT補正用_IS!$C$4,K2&lt;RT補正用_IS!$C$6),RT補正用_IS!$A$6,AND(K2&gt;RT補正用_IS!$C$6,K2&lt;RT補正用_IS!$C$9),RT補正用_IS!$A$9,K2&gt;RT補正用_IS!$C$9,"-")</f>
        <v>13C6-DCMU</v>
      </c>
      <c r="Q2" s="16" cm="1">
        <f t="array" ref="Q2">_xlfn.IFS(AND(O2&lt;&gt;"-",P2&lt;&gt;"-"),K2*AVERAGE(VLOOKUP(O2,テーブル3[],5,FALSE),VLOOKUP(P2,テーブル3[],5,FALSE)),AND(O2="-",P2&lt;&gt;"-"),K2*VLOOKUP(P2,テーブル3[],5,FALSE),AND(O2&lt;&gt;"-",P2="-"),K2*VLOOKUP(O2,テーブル3[],5,FALSE),AND(O2="-",P2="-"),VLOOKUP(C2,テーブル3[],4,FALSE))</f>
        <v>20.292619705099536</v>
      </c>
    </row>
    <row r="3" spans="1:17" x14ac:dyDescent="0.2">
      <c r="A3" s="1">
        <v>1</v>
      </c>
      <c r="B3" s="1" t="b">
        <v>0</v>
      </c>
      <c r="C3" s="1" t="s">
        <v>540</v>
      </c>
      <c r="D3" s="1" t="s">
        <v>546</v>
      </c>
      <c r="E3" s="1" t="s">
        <v>542</v>
      </c>
      <c r="F3" s="1" t="s">
        <v>543</v>
      </c>
      <c r="G3" s="1">
        <v>143.10775000000001</v>
      </c>
      <c r="H3" s="1">
        <v>59.01276</v>
      </c>
      <c r="I3" s="1">
        <v>0.01</v>
      </c>
      <c r="J3" s="1" t="s">
        <v>4</v>
      </c>
      <c r="K3" s="1">
        <v>19.774999999999999</v>
      </c>
      <c r="L3" s="1" t="s">
        <v>544</v>
      </c>
      <c r="M3" s="1" t="s">
        <v>547</v>
      </c>
      <c r="N3" s="6" t="s">
        <v>630</v>
      </c>
      <c r="O3" s="1" t="str" cm="1">
        <f t="array" ref="O3">_xlfn.IFS(K3&lt;RT補正用_IS!$C$4,"-",AND(K3&gt;RT補正用_IS!$C$4,K3&lt;RT補正用_IS!$C$6),RT補正用_IS!$A$4,AND(K3&gt;RT補正用_IS!$C$6,K3&lt;RT補正用_IS!$C$9),RT補正用_IS!$A$6,K3&gt;RT補正用_IS!$C$9,RT補正用_IS!$A$9)</f>
        <v>Imidacloprid-D4</v>
      </c>
      <c r="P3" s="1" t="str" cm="1">
        <f t="array" ref="P3">_xlfn.IFS(K3&lt;RT補正用_IS!$C$4,RT補正用_IS!$A$4,AND(K3&gt;RT補正用_IS!$C$4,K3&lt;RT補正用_IS!$C$6),RT補正用_IS!$A$6,AND(K3&gt;RT補正用_IS!$C$6,K3&lt;RT補正用_IS!$C$9),RT補正用_IS!$A$9,K3&gt;RT補正用_IS!$C$9,"-")</f>
        <v>13C6-DCMU</v>
      </c>
      <c r="Q3" s="16" cm="1">
        <f t="array" ref="Q3">_xlfn.IFS(AND(O3&lt;&gt;"-",P3&lt;&gt;"-"),K3*AVERAGE(VLOOKUP(O3,テーブル3[],5,FALSE),VLOOKUP(P3,テーブル3[],5,FALSE)),AND(O3="-",P3&lt;&gt;"-"),K3*VLOOKUP(P3,テーブル3[],5,FALSE),AND(O3&lt;&gt;"-",P3="-"),K3*VLOOKUP(O3,テーブル3[],5,FALSE),AND(O3="-",P3="-"),VLOOKUP(C3,テーブル3[],4,FALSE))</f>
        <v>20.292619705099536</v>
      </c>
    </row>
    <row r="4" spans="1:17" x14ac:dyDescent="0.2">
      <c r="A4" s="1">
        <v>2</v>
      </c>
      <c r="B4" s="1" t="b">
        <v>0</v>
      </c>
      <c r="C4" s="1" t="s">
        <v>540</v>
      </c>
      <c r="D4" s="1" t="s">
        <v>548</v>
      </c>
      <c r="E4" s="1" t="s">
        <v>542</v>
      </c>
      <c r="F4" s="1" t="s">
        <v>543</v>
      </c>
      <c r="G4" s="1">
        <v>143.10775000000001</v>
      </c>
      <c r="H4" s="1"/>
      <c r="I4" s="1">
        <v>0.01</v>
      </c>
      <c r="J4" s="1" t="s">
        <v>4</v>
      </c>
      <c r="K4" s="1">
        <v>19.774999999999999</v>
      </c>
      <c r="L4" s="1" t="s">
        <v>544</v>
      </c>
      <c r="M4" s="1" t="s">
        <v>545</v>
      </c>
      <c r="N4" s="6" t="s">
        <v>630</v>
      </c>
      <c r="O4" s="1" t="str" cm="1">
        <f t="array" ref="O4">_xlfn.IFS(K4&lt;RT補正用_IS!$C$4,"-",AND(K4&gt;RT補正用_IS!$C$4,K4&lt;RT補正用_IS!$C$6),RT補正用_IS!$A$4,AND(K4&gt;RT補正用_IS!$C$6,K4&lt;RT補正用_IS!$C$9),RT補正用_IS!$A$6,K4&gt;RT補正用_IS!$C$9,RT補正用_IS!$A$9)</f>
        <v>Imidacloprid-D4</v>
      </c>
      <c r="P4" s="1" t="str" cm="1">
        <f t="array" ref="P4">_xlfn.IFS(K4&lt;RT補正用_IS!$C$4,RT補正用_IS!$A$4,AND(K4&gt;RT補正用_IS!$C$4,K4&lt;RT補正用_IS!$C$6),RT補正用_IS!$A$6,AND(K4&gt;RT補正用_IS!$C$6,K4&lt;RT補正用_IS!$C$9),RT補正用_IS!$A$9,K4&gt;RT補正用_IS!$C$9,"-")</f>
        <v>13C6-DCMU</v>
      </c>
      <c r="Q4" s="16" cm="1">
        <f t="array" ref="Q4">_xlfn.IFS(AND(O4&lt;&gt;"-",P4&lt;&gt;"-"),K4*AVERAGE(VLOOKUP(O4,テーブル3[],5,FALSE),VLOOKUP(P4,テーブル3[],5,FALSE)),AND(O4="-",P4&lt;&gt;"-"),K4*VLOOKUP(P4,テーブル3[],5,FALSE),AND(O4&lt;&gt;"-",P4="-"),K4*VLOOKUP(O4,テーブル3[],5,FALSE),AND(O4="-",P4="-"),VLOOKUP(C4,テーブル3[],4,FALSE))</f>
        <v>20.292619705099536</v>
      </c>
    </row>
    <row r="5" spans="1:17" x14ac:dyDescent="0.2">
      <c r="A5" s="1">
        <v>3</v>
      </c>
      <c r="B5" s="1" t="b">
        <v>0</v>
      </c>
      <c r="C5" s="1" t="s">
        <v>549</v>
      </c>
      <c r="D5" s="1" t="s">
        <v>550</v>
      </c>
      <c r="E5" s="1" t="s">
        <v>551</v>
      </c>
      <c r="F5" s="1" t="s">
        <v>543</v>
      </c>
      <c r="G5" s="1">
        <v>149.09719000000001</v>
      </c>
      <c r="H5" s="1"/>
      <c r="I5" s="1">
        <v>0.01</v>
      </c>
      <c r="J5" s="1" t="s">
        <v>4</v>
      </c>
      <c r="K5" s="1">
        <v>27.7</v>
      </c>
      <c r="L5" s="1" t="s">
        <v>45</v>
      </c>
      <c r="M5" s="1" t="s">
        <v>545</v>
      </c>
      <c r="N5" s="6" t="s">
        <v>630</v>
      </c>
      <c r="O5" s="1" t="str" cm="1">
        <f t="array" ref="O5">_xlfn.IFS(K5&lt;RT補正用_IS!$C$4,"-",AND(K5&gt;RT補正用_IS!$C$4,K5&lt;RT補正用_IS!$C$6),RT補正用_IS!$A$4,AND(K5&gt;RT補正用_IS!$C$6,K5&lt;RT補正用_IS!$C$9),RT補正用_IS!$A$6,K5&gt;RT補正用_IS!$C$9,RT補正用_IS!$A$9)</f>
        <v>13C6-DCMU</v>
      </c>
      <c r="P5" s="1" t="str" cm="1">
        <f t="array" ref="P5">_xlfn.IFS(K5&lt;RT補正用_IS!$C$4,RT補正用_IS!$A$4,AND(K5&gt;RT補正用_IS!$C$4,K5&lt;RT補正用_IS!$C$6),RT補正用_IS!$A$6,AND(K5&gt;RT補正用_IS!$C$6,K5&lt;RT補正用_IS!$C$9),RT補正用_IS!$A$9,K5&gt;RT補正用_IS!$C$9,"-")</f>
        <v>-</v>
      </c>
      <c r="Q5" s="16" cm="1">
        <f t="array" ref="Q5">_xlfn.IFS(AND(O5&lt;&gt;"-",P5&lt;&gt;"-"),K5*AVERAGE(VLOOKUP(O5,テーブル3[],5,FALSE),VLOOKUP(P5,テーブル3[],5,FALSE)),AND(O5="-",P5&lt;&gt;"-"),K5*VLOOKUP(P5,テーブル3[],5,FALSE),AND(O5&lt;&gt;"-",P5="-"),K5*VLOOKUP(O5,テーブル3[],5,FALSE),AND(O5="-",P5="-"),VLOOKUP(C5,テーブル3[],4,FALSE))</f>
        <v>28.254665598718457</v>
      </c>
    </row>
    <row r="6" spans="1:17" x14ac:dyDescent="0.2">
      <c r="A6" s="1">
        <v>4</v>
      </c>
      <c r="B6" s="1" t="b">
        <v>0</v>
      </c>
      <c r="C6" s="1" t="s">
        <v>549</v>
      </c>
      <c r="D6" s="1" t="s">
        <v>552</v>
      </c>
      <c r="E6" s="1" t="s">
        <v>551</v>
      </c>
      <c r="F6" s="1" t="s">
        <v>543</v>
      </c>
      <c r="G6" s="1">
        <v>149.09719000000001</v>
      </c>
      <c r="H6" s="1">
        <v>119.04913999999999</v>
      </c>
      <c r="I6" s="1">
        <v>0.01</v>
      </c>
      <c r="J6" s="1" t="s">
        <v>4</v>
      </c>
      <c r="K6" s="1">
        <v>27.7</v>
      </c>
      <c r="L6" s="1" t="s">
        <v>45</v>
      </c>
      <c r="M6" s="1" t="s">
        <v>547</v>
      </c>
      <c r="N6" s="6" t="s">
        <v>630</v>
      </c>
      <c r="O6" s="1" t="str" cm="1">
        <f t="array" ref="O6">_xlfn.IFS(K6&lt;RT補正用_IS!$C$4,"-",AND(K6&gt;RT補正用_IS!$C$4,K6&lt;RT補正用_IS!$C$6),RT補正用_IS!$A$4,AND(K6&gt;RT補正用_IS!$C$6,K6&lt;RT補正用_IS!$C$9),RT補正用_IS!$A$6,K6&gt;RT補正用_IS!$C$9,RT補正用_IS!$A$9)</f>
        <v>13C6-DCMU</v>
      </c>
      <c r="P6" s="1" t="str" cm="1">
        <f t="array" ref="P6">_xlfn.IFS(K6&lt;RT補正用_IS!$C$4,RT補正用_IS!$A$4,AND(K6&gt;RT補正用_IS!$C$4,K6&lt;RT補正用_IS!$C$6),RT補正用_IS!$A$6,AND(K6&gt;RT補正用_IS!$C$6,K6&lt;RT補正用_IS!$C$9),RT補正用_IS!$A$9,K6&gt;RT補正用_IS!$C$9,"-")</f>
        <v>-</v>
      </c>
      <c r="Q6" s="16" cm="1">
        <f t="array" ref="Q6">_xlfn.IFS(AND(O6&lt;&gt;"-",P6&lt;&gt;"-"),K6*AVERAGE(VLOOKUP(O6,テーブル3[],5,FALSE),VLOOKUP(P6,テーブル3[],5,FALSE)),AND(O6="-",P6&lt;&gt;"-"),K6*VLOOKUP(P6,テーブル3[],5,FALSE),AND(O6&lt;&gt;"-",P6="-"),K6*VLOOKUP(O6,テーブル3[],5,FALSE),AND(O6="-",P6="-"),VLOOKUP(C6,テーブル3[],4,FALSE))</f>
        <v>28.254665598718457</v>
      </c>
    </row>
    <row r="7" spans="1:17" x14ac:dyDescent="0.2">
      <c r="A7" s="1">
        <v>5</v>
      </c>
      <c r="B7" s="1" t="b">
        <v>0</v>
      </c>
      <c r="C7" s="1" t="s">
        <v>549</v>
      </c>
      <c r="D7" s="1" t="s">
        <v>553</v>
      </c>
      <c r="E7" s="1" t="s">
        <v>551</v>
      </c>
      <c r="F7" s="1" t="s">
        <v>543</v>
      </c>
      <c r="G7" s="1">
        <v>149.09719000000001</v>
      </c>
      <c r="H7" s="1">
        <v>120.05697000000001</v>
      </c>
      <c r="I7" s="1">
        <v>0.01</v>
      </c>
      <c r="J7" s="1" t="s">
        <v>4</v>
      </c>
      <c r="K7" s="1">
        <v>27.7</v>
      </c>
      <c r="L7" s="1" t="s">
        <v>45</v>
      </c>
      <c r="M7" s="1" t="s">
        <v>547</v>
      </c>
      <c r="N7" s="6" t="s">
        <v>630</v>
      </c>
      <c r="O7" s="1" t="str" cm="1">
        <f t="array" ref="O7">_xlfn.IFS(K7&lt;RT補正用_IS!$C$4,"-",AND(K7&gt;RT補正用_IS!$C$4,K7&lt;RT補正用_IS!$C$6),RT補正用_IS!$A$4,AND(K7&gt;RT補正用_IS!$C$6,K7&lt;RT補正用_IS!$C$9),RT補正用_IS!$A$6,K7&gt;RT補正用_IS!$C$9,RT補正用_IS!$A$9)</f>
        <v>13C6-DCMU</v>
      </c>
      <c r="P7" s="1" t="str" cm="1">
        <f t="array" ref="P7">_xlfn.IFS(K7&lt;RT補正用_IS!$C$4,RT補正用_IS!$A$4,AND(K7&gt;RT補正用_IS!$C$4,K7&lt;RT補正用_IS!$C$6),RT補正用_IS!$A$6,AND(K7&gt;RT補正用_IS!$C$6,K7&lt;RT補正用_IS!$C$9),RT補正用_IS!$A$9,K7&gt;RT補正用_IS!$C$9,"-")</f>
        <v>-</v>
      </c>
      <c r="Q7" s="16" cm="1">
        <f t="array" ref="Q7">_xlfn.IFS(AND(O7&lt;&gt;"-",P7&lt;&gt;"-"),K7*AVERAGE(VLOOKUP(O7,テーブル3[],5,FALSE),VLOOKUP(P7,テーブル3[],5,FALSE)),AND(O7="-",P7&lt;&gt;"-"),K7*VLOOKUP(P7,テーブル3[],5,FALSE),AND(O7&lt;&gt;"-",P7="-"),K7*VLOOKUP(O7,テーブル3[],5,FALSE),AND(O7="-",P7="-"),VLOOKUP(C7,テーブル3[],4,FALSE))</f>
        <v>28.254665598718457</v>
      </c>
    </row>
    <row r="8" spans="1:17" x14ac:dyDescent="0.2">
      <c r="A8" s="1">
        <v>6</v>
      </c>
      <c r="B8" s="1" t="b">
        <v>0</v>
      </c>
      <c r="C8" s="1" t="s">
        <v>554</v>
      </c>
      <c r="D8" s="1" t="s">
        <v>555</v>
      </c>
      <c r="E8" s="1" t="s">
        <v>556</v>
      </c>
      <c r="F8" s="1" t="s">
        <v>543</v>
      </c>
      <c r="G8" s="1">
        <v>233.19109</v>
      </c>
      <c r="H8" s="1"/>
      <c r="I8" s="1">
        <v>0.01</v>
      </c>
      <c r="J8" s="1" t="s">
        <v>4</v>
      </c>
      <c r="K8" s="1">
        <v>34</v>
      </c>
      <c r="L8" s="1" t="s">
        <v>45</v>
      </c>
      <c r="M8" s="1" t="s">
        <v>545</v>
      </c>
      <c r="N8" s="6" t="s">
        <v>630</v>
      </c>
      <c r="O8" s="1" t="str" cm="1">
        <f t="array" ref="O8">_xlfn.IFS(K8&lt;RT補正用_IS!$C$4,"-",AND(K8&gt;RT補正用_IS!$C$4,K8&lt;RT補正用_IS!$C$6),RT補正用_IS!$A$4,AND(K8&gt;RT補正用_IS!$C$6,K8&lt;RT補正用_IS!$C$9),RT補正用_IS!$A$6,K8&gt;RT補正用_IS!$C$9,RT補正用_IS!$A$9)</f>
        <v>13C6-DCMU</v>
      </c>
      <c r="P8" s="1" t="str" cm="1">
        <f t="array" ref="P8">_xlfn.IFS(K8&lt;RT補正用_IS!$C$4,RT補正用_IS!$A$4,AND(K8&gt;RT補正用_IS!$C$4,K8&lt;RT補正用_IS!$C$6),RT補正用_IS!$A$6,AND(K8&gt;RT補正用_IS!$C$6,K8&lt;RT補正用_IS!$C$9),RT補正用_IS!$A$9,K8&gt;RT補正用_IS!$C$9,"-")</f>
        <v>-</v>
      </c>
      <c r="Q8" s="16" cm="1">
        <f t="array" ref="Q8">_xlfn.IFS(AND(O8&lt;&gt;"-",P8&lt;&gt;"-"),K8*AVERAGE(VLOOKUP(O8,テーブル3[],5,FALSE),VLOOKUP(P8,テーブル3[],5,FALSE)),AND(O8="-",P8&lt;&gt;"-"),K8*VLOOKUP(P8,テーブル3[],5,FALSE),AND(O8&lt;&gt;"-",P8="-"),K8*VLOOKUP(O8,テーブル3[],5,FALSE),AND(O8="-",P8="-"),VLOOKUP(C8,テーブル3[],4,FALSE))</f>
        <v>34.680816980376449</v>
      </c>
    </row>
    <row r="9" spans="1:17" x14ac:dyDescent="0.2">
      <c r="A9" s="1">
        <v>7</v>
      </c>
      <c r="B9" s="1" t="b">
        <v>0</v>
      </c>
      <c r="C9" s="1" t="s">
        <v>554</v>
      </c>
      <c r="D9" s="1" t="s">
        <v>557</v>
      </c>
      <c r="E9" s="1" t="s">
        <v>556</v>
      </c>
      <c r="F9" s="1" t="s">
        <v>543</v>
      </c>
      <c r="G9" s="1">
        <v>233.19109</v>
      </c>
      <c r="H9" s="1">
        <v>203.14304000000001</v>
      </c>
      <c r="I9" s="1">
        <v>0.01</v>
      </c>
      <c r="J9" s="1" t="s">
        <v>4</v>
      </c>
      <c r="K9" s="1">
        <v>34</v>
      </c>
      <c r="L9" s="1" t="s">
        <v>45</v>
      </c>
      <c r="M9" s="1" t="s">
        <v>558</v>
      </c>
      <c r="N9" s="6" t="s">
        <v>630</v>
      </c>
      <c r="O9" s="1" t="str" cm="1">
        <f t="array" ref="O9">_xlfn.IFS(K9&lt;RT補正用_IS!$C$4,"-",AND(K9&gt;RT補正用_IS!$C$4,K9&lt;RT補正用_IS!$C$6),RT補正用_IS!$A$4,AND(K9&gt;RT補正用_IS!$C$6,K9&lt;RT補正用_IS!$C$9),RT補正用_IS!$A$6,K9&gt;RT補正用_IS!$C$9,RT補正用_IS!$A$9)</f>
        <v>13C6-DCMU</v>
      </c>
      <c r="P9" s="1" t="str" cm="1">
        <f t="array" ref="P9">_xlfn.IFS(K9&lt;RT補正用_IS!$C$4,RT補正用_IS!$A$4,AND(K9&gt;RT補正用_IS!$C$4,K9&lt;RT補正用_IS!$C$6),RT補正用_IS!$A$6,AND(K9&gt;RT補正用_IS!$C$6,K9&lt;RT補正用_IS!$C$9),RT補正用_IS!$A$9,K9&gt;RT補正用_IS!$C$9,"-")</f>
        <v>-</v>
      </c>
      <c r="Q9" s="16" cm="1">
        <f t="array" ref="Q9">_xlfn.IFS(AND(O9&lt;&gt;"-",P9&lt;&gt;"-"),K9*AVERAGE(VLOOKUP(O9,テーブル3[],5,FALSE),VLOOKUP(P9,テーブル3[],5,FALSE)),AND(O9="-",P9&lt;&gt;"-"),K9*VLOOKUP(P9,テーブル3[],5,FALSE),AND(O9&lt;&gt;"-",P9="-"),K9*VLOOKUP(O9,テーブル3[],5,FALSE),AND(O9="-",P9="-"),VLOOKUP(C9,テーブル3[],4,FALSE))</f>
        <v>34.680816980376449</v>
      </c>
    </row>
    <row r="10" spans="1:17" x14ac:dyDescent="0.2">
      <c r="A10" s="1">
        <v>8</v>
      </c>
      <c r="B10" s="1" t="b">
        <v>0</v>
      </c>
      <c r="C10" s="1" t="s">
        <v>554</v>
      </c>
      <c r="D10" s="1" t="s">
        <v>559</v>
      </c>
      <c r="E10" s="1" t="s">
        <v>556</v>
      </c>
      <c r="F10" s="1" t="s">
        <v>543</v>
      </c>
      <c r="G10" s="1">
        <v>233.19109</v>
      </c>
      <c r="H10" s="1"/>
      <c r="I10" s="1">
        <v>0.01</v>
      </c>
      <c r="J10" s="1" t="s">
        <v>4</v>
      </c>
      <c r="K10" s="1">
        <v>34</v>
      </c>
      <c r="L10" s="1" t="s">
        <v>45</v>
      </c>
      <c r="M10" s="1" t="s">
        <v>545</v>
      </c>
      <c r="N10" s="6" t="s">
        <v>630</v>
      </c>
      <c r="O10" s="1" t="str" cm="1">
        <f t="array" ref="O10">_xlfn.IFS(K10&lt;RT補正用_IS!$C$4,"-",AND(K10&gt;RT補正用_IS!$C$4,K10&lt;RT補正用_IS!$C$6),RT補正用_IS!$A$4,AND(K10&gt;RT補正用_IS!$C$6,K10&lt;RT補正用_IS!$C$9),RT補正用_IS!$A$6,K10&gt;RT補正用_IS!$C$9,RT補正用_IS!$A$9)</f>
        <v>13C6-DCMU</v>
      </c>
      <c r="P10" s="1" t="str" cm="1">
        <f t="array" ref="P10">_xlfn.IFS(K10&lt;RT補正用_IS!$C$4,RT補正用_IS!$A$4,AND(K10&gt;RT補正用_IS!$C$4,K10&lt;RT補正用_IS!$C$6),RT補正用_IS!$A$6,AND(K10&gt;RT補正用_IS!$C$6,K10&lt;RT補正用_IS!$C$9),RT補正用_IS!$A$9,K10&gt;RT補正用_IS!$C$9,"-")</f>
        <v>-</v>
      </c>
      <c r="Q10" s="16" cm="1">
        <f t="array" ref="Q10">_xlfn.IFS(AND(O10&lt;&gt;"-",P10&lt;&gt;"-"),K10*AVERAGE(VLOOKUP(O10,テーブル3[],5,FALSE),VLOOKUP(P10,テーブル3[],5,FALSE)),AND(O10="-",P10&lt;&gt;"-"),K10*VLOOKUP(P10,テーブル3[],5,FALSE),AND(O10&lt;&gt;"-",P10="-"),K10*VLOOKUP(O10,テーブル3[],5,FALSE),AND(O10="-",P10="-"),VLOOKUP(C10,テーブル3[],4,FALSE))</f>
        <v>34.680816980376449</v>
      </c>
    </row>
    <row r="11" spans="1:17" x14ac:dyDescent="0.2">
      <c r="A11" s="1">
        <v>9</v>
      </c>
      <c r="B11" s="1" t="b">
        <v>0</v>
      </c>
      <c r="C11" s="1" t="s">
        <v>560</v>
      </c>
      <c r="D11" s="1" t="s">
        <v>561</v>
      </c>
      <c r="E11" s="1" t="s">
        <v>562</v>
      </c>
      <c r="F11" s="1" t="s">
        <v>543</v>
      </c>
      <c r="G11" s="1">
        <v>218.96212</v>
      </c>
      <c r="H11" s="1"/>
      <c r="I11" s="1">
        <v>0.01</v>
      </c>
      <c r="J11" s="1" t="s">
        <v>4</v>
      </c>
      <c r="K11" s="1">
        <v>18.899999999999999</v>
      </c>
      <c r="L11" s="1" t="s">
        <v>544</v>
      </c>
      <c r="M11" s="1" t="s">
        <v>545</v>
      </c>
      <c r="N11" s="6" t="s">
        <v>630</v>
      </c>
      <c r="O11" s="1" t="str" cm="1">
        <f t="array" ref="O11">_xlfn.IFS(K11&lt;RT補正用_IS!$C$4,"-",AND(K11&gt;RT補正用_IS!$C$4,K11&lt;RT補正用_IS!$C$6),RT補正用_IS!$A$4,AND(K11&gt;RT補正用_IS!$C$6,K11&lt;RT補正用_IS!$C$9),RT補正用_IS!$A$6,K11&gt;RT補正用_IS!$C$9,RT補正用_IS!$A$9)</f>
        <v>Imidacloprid-D4</v>
      </c>
      <c r="P11" s="1" t="str" cm="1">
        <f t="array" ref="P11">_xlfn.IFS(K11&lt;RT補正用_IS!$C$4,RT補正用_IS!$A$4,AND(K11&gt;RT補正用_IS!$C$4,K11&lt;RT補正用_IS!$C$6),RT補正用_IS!$A$6,AND(K11&gt;RT補正用_IS!$C$6,K11&lt;RT補正用_IS!$C$9),RT補正用_IS!$A$9,K11&gt;RT補正用_IS!$C$9,"-")</f>
        <v>13C6-DCMU</v>
      </c>
      <c r="Q11" s="16" cm="1">
        <f t="array" ref="Q11">_xlfn.IFS(AND(O11&lt;&gt;"-",P11&lt;&gt;"-"),K11*AVERAGE(VLOOKUP(O11,テーブル3[],5,FALSE),VLOOKUP(P11,テーブル3[],5,FALSE)),AND(O11="-",P11&lt;&gt;"-"),K11*VLOOKUP(P11,テーブル3[],5,FALSE),AND(O11&lt;&gt;"-",P11="-"),K11*VLOOKUP(O11,テーブル3[],5,FALSE),AND(O11="-",P11="-"),VLOOKUP(C11,テーブル3[],4,FALSE))</f>
        <v>19.394716178325222</v>
      </c>
    </row>
    <row r="12" spans="1:17" x14ac:dyDescent="0.2">
      <c r="A12" s="1">
        <v>10</v>
      </c>
      <c r="B12" s="1" t="b">
        <v>0</v>
      </c>
      <c r="C12" s="1" t="s">
        <v>560</v>
      </c>
      <c r="D12" s="1" t="s">
        <v>563</v>
      </c>
      <c r="E12" s="1" t="s">
        <v>562</v>
      </c>
      <c r="F12" s="1" t="s">
        <v>543</v>
      </c>
      <c r="G12" s="1">
        <v>218.96212</v>
      </c>
      <c r="H12" s="1">
        <v>57.069879999999998</v>
      </c>
      <c r="I12" s="1">
        <v>0.01</v>
      </c>
      <c r="J12" s="1" t="s">
        <v>4</v>
      </c>
      <c r="K12" s="1">
        <v>18.899999999999999</v>
      </c>
      <c r="L12" s="1" t="s">
        <v>544</v>
      </c>
      <c r="M12" s="1" t="s">
        <v>564</v>
      </c>
      <c r="N12" s="6" t="s">
        <v>630</v>
      </c>
      <c r="O12" s="1" t="str" cm="1">
        <f t="array" ref="O12">_xlfn.IFS(K12&lt;RT補正用_IS!$C$4,"-",AND(K12&gt;RT補正用_IS!$C$4,K12&lt;RT補正用_IS!$C$6),RT補正用_IS!$A$4,AND(K12&gt;RT補正用_IS!$C$6,K12&lt;RT補正用_IS!$C$9),RT補正用_IS!$A$6,K12&gt;RT補正用_IS!$C$9,RT補正用_IS!$A$9)</f>
        <v>Imidacloprid-D4</v>
      </c>
      <c r="P12" s="1" t="str" cm="1">
        <f t="array" ref="P12">_xlfn.IFS(K12&lt;RT補正用_IS!$C$4,RT補正用_IS!$A$4,AND(K12&gt;RT補正用_IS!$C$4,K12&lt;RT補正用_IS!$C$6),RT補正用_IS!$A$6,AND(K12&gt;RT補正用_IS!$C$6,K12&lt;RT補正用_IS!$C$9),RT補正用_IS!$A$9,K12&gt;RT補正用_IS!$C$9,"-")</f>
        <v>13C6-DCMU</v>
      </c>
      <c r="Q12" s="16" cm="1">
        <f t="array" ref="Q12">_xlfn.IFS(AND(O12&lt;&gt;"-",P12&lt;&gt;"-"),K12*AVERAGE(VLOOKUP(O12,テーブル3[],5,FALSE),VLOOKUP(P12,テーブル3[],5,FALSE)),AND(O12="-",P12&lt;&gt;"-"),K12*VLOOKUP(P12,テーブル3[],5,FALSE),AND(O12&lt;&gt;"-",P12="-"),K12*VLOOKUP(O12,テーブル3[],5,FALSE),AND(O12="-",P12="-"),VLOOKUP(C12,テーブル3[],4,FALSE))</f>
        <v>19.394716178325222</v>
      </c>
    </row>
    <row r="13" spans="1:17" x14ac:dyDescent="0.2">
      <c r="A13" s="1">
        <v>11</v>
      </c>
      <c r="B13" s="1" t="b">
        <v>0</v>
      </c>
      <c r="C13" s="1" t="s">
        <v>560</v>
      </c>
      <c r="D13" s="1" t="s">
        <v>565</v>
      </c>
      <c r="E13" s="1" t="s">
        <v>562</v>
      </c>
      <c r="F13" s="1" t="s">
        <v>543</v>
      </c>
      <c r="G13" s="1">
        <v>218.96212</v>
      </c>
      <c r="H13" s="1">
        <v>132.06551999999999</v>
      </c>
      <c r="I13" s="1">
        <v>0.01</v>
      </c>
      <c r="J13" s="1" t="s">
        <v>4</v>
      </c>
      <c r="K13" s="1">
        <v>18.899999999999999</v>
      </c>
      <c r="L13" s="1" t="s">
        <v>544</v>
      </c>
      <c r="M13" s="1" t="s">
        <v>564</v>
      </c>
      <c r="N13" s="6" t="s">
        <v>630</v>
      </c>
      <c r="O13" s="1" t="str" cm="1">
        <f t="array" ref="O13">_xlfn.IFS(K13&lt;RT補正用_IS!$C$4,"-",AND(K13&gt;RT補正用_IS!$C$4,K13&lt;RT補正用_IS!$C$6),RT補正用_IS!$A$4,AND(K13&gt;RT補正用_IS!$C$6,K13&lt;RT補正用_IS!$C$9),RT補正用_IS!$A$6,K13&gt;RT補正用_IS!$C$9,RT補正用_IS!$A$9)</f>
        <v>Imidacloprid-D4</v>
      </c>
      <c r="P13" s="1" t="str" cm="1">
        <f t="array" ref="P13">_xlfn.IFS(K13&lt;RT補正用_IS!$C$4,RT補正用_IS!$A$4,AND(K13&gt;RT補正用_IS!$C$4,K13&lt;RT補正用_IS!$C$6),RT補正用_IS!$A$6,AND(K13&gt;RT補正用_IS!$C$6,K13&lt;RT補正用_IS!$C$9),RT補正用_IS!$A$9,K13&gt;RT補正用_IS!$C$9,"-")</f>
        <v>13C6-DCMU</v>
      </c>
      <c r="Q13" s="16" cm="1">
        <f t="array" ref="Q13">_xlfn.IFS(AND(O13&lt;&gt;"-",P13&lt;&gt;"-"),K13*AVERAGE(VLOOKUP(O13,テーブル3[],5,FALSE),VLOOKUP(P13,テーブル3[],5,FALSE)),AND(O13="-",P13&lt;&gt;"-"),K13*VLOOKUP(P13,テーブル3[],5,FALSE),AND(O13&lt;&gt;"-",P13="-"),K13*VLOOKUP(O13,テーブル3[],5,FALSE),AND(O13="-",P13="-"),VLOOKUP(C13,テーブル3[],4,FALSE))</f>
        <v>19.394716178325222</v>
      </c>
    </row>
    <row r="14" spans="1:17" x14ac:dyDescent="0.2">
      <c r="A14" s="1">
        <v>12</v>
      </c>
      <c r="B14" s="1" t="b">
        <v>0</v>
      </c>
      <c r="C14" s="1" t="s">
        <v>566</v>
      </c>
      <c r="D14" s="1" t="s">
        <v>567</v>
      </c>
      <c r="E14" s="1" t="s">
        <v>568</v>
      </c>
      <c r="F14" s="1" t="s">
        <v>543</v>
      </c>
      <c r="G14" s="1">
        <v>183.00474</v>
      </c>
      <c r="H14" s="1"/>
      <c r="I14" s="1">
        <v>0.01</v>
      </c>
      <c r="J14" s="1" t="s">
        <v>4</v>
      </c>
      <c r="K14" s="1">
        <v>10.86</v>
      </c>
      <c r="L14" s="1" t="s">
        <v>104</v>
      </c>
      <c r="M14" s="1" t="s">
        <v>545</v>
      </c>
      <c r="N14" s="6" t="s">
        <v>630</v>
      </c>
      <c r="O14" s="1" t="str" cm="1">
        <f t="array" ref="O14">_xlfn.IFS(K14&lt;RT補正用_IS!$C$4,"-",AND(K14&gt;RT補正用_IS!$C$4,K14&lt;RT補正用_IS!$C$6),RT補正用_IS!$A$4,AND(K14&gt;RT補正用_IS!$C$6,K14&lt;RT補正用_IS!$C$9),RT補正用_IS!$A$6,K14&gt;RT補正用_IS!$C$9,RT補正用_IS!$A$9)</f>
        <v>Dinotefuran-d5</v>
      </c>
      <c r="P14" s="1" t="str" cm="1">
        <f t="array" ref="P14">_xlfn.IFS(K14&lt;RT補正用_IS!$C$4,RT補正用_IS!$A$4,AND(K14&gt;RT補正用_IS!$C$4,K14&lt;RT補正用_IS!$C$6),RT補正用_IS!$A$6,AND(K14&gt;RT補正用_IS!$C$6,K14&lt;RT補正用_IS!$C$9),RT補正用_IS!$A$9,K14&gt;RT補正用_IS!$C$9,"-")</f>
        <v>Imidacloprid-D4</v>
      </c>
      <c r="Q14" s="16" cm="1">
        <f t="array" ref="Q14">_xlfn.IFS(AND(O14&lt;&gt;"-",P14&lt;&gt;"-"),K14*AVERAGE(VLOOKUP(O14,テーブル3[],5,FALSE),VLOOKUP(P14,テーブル3[],5,FALSE)),AND(O14="-",P14&lt;&gt;"-"),K14*VLOOKUP(P14,テーブル3[],5,FALSE),AND(O14&lt;&gt;"-",P14="-"),K14*VLOOKUP(O14,テーブル3[],5,FALSE),AND(O14="-",P14="-"),VLOOKUP(C14,テーブル3[],4,FALSE))</f>
        <v>11.308454189755956</v>
      </c>
    </row>
    <row r="15" spans="1:17" x14ac:dyDescent="0.2">
      <c r="A15" s="1">
        <v>13</v>
      </c>
      <c r="B15" s="1" t="b">
        <v>0</v>
      </c>
      <c r="C15" s="1" t="s">
        <v>566</v>
      </c>
      <c r="D15" s="1" t="s">
        <v>569</v>
      </c>
      <c r="E15" s="1" t="s">
        <v>568</v>
      </c>
      <c r="F15" s="1" t="s">
        <v>543</v>
      </c>
      <c r="G15" s="1">
        <v>183.00474</v>
      </c>
      <c r="H15" s="1">
        <v>109.00324999999999</v>
      </c>
      <c r="I15" s="1">
        <v>0.01</v>
      </c>
      <c r="J15" s="1" t="s">
        <v>4</v>
      </c>
      <c r="K15" s="1">
        <v>10.86</v>
      </c>
      <c r="L15" s="1" t="s">
        <v>104</v>
      </c>
      <c r="M15" s="1" t="s">
        <v>570</v>
      </c>
      <c r="N15" s="6" t="s">
        <v>630</v>
      </c>
      <c r="O15" s="1" t="str" cm="1">
        <f t="array" ref="O15">_xlfn.IFS(K15&lt;RT補正用_IS!$C$4,"-",AND(K15&gt;RT補正用_IS!$C$4,K15&lt;RT補正用_IS!$C$6),RT補正用_IS!$A$4,AND(K15&gt;RT補正用_IS!$C$6,K15&lt;RT補正用_IS!$C$9),RT補正用_IS!$A$6,K15&gt;RT補正用_IS!$C$9,RT補正用_IS!$A$9)</f>
        <v>Dinotefuran-d5</v>
      </c>
      <c r="P15" s="1" t="str" cm="1">
        <f t="array" ref="P15">_xlfn.IFS(K15&lt;RT補正用_IS!$C$4,RT補正用_IS!$A$4,AND(K15&gt;RT補正用_IS!$C$4,K15&lt;RT補正用_IS!$C$6),RT補正用_IS!$A$6,AND(K15&gt;RT補正用_IS!$C$6,K15&lt;RT補正用_IS!$C$9),RT補正用_IS!$A$9,K15&gt;RT補正用_IS!$C$9,"-")</f>
        <v>Imidacloprid-D4</v>
      </c>
      <c r="Q15" s="16" cm="1">
        <f t="array" ref="Q15">_xlfn.IFS(AND(O15&lt;&gt;"-",P15&lt;&gt;"-"),K15*AVERAGE(VLOOKUP(O15,テーブル3[],5,FALSE),VLOOKUP(P15,テーブル3[],5,FALSE)),AND(O15="-",P15&lt;&gt;"-"),K15*VLOOKUP(P15,テーブル3[],5,FALSE),AND(O15&lt;&gt;"-",P15="-"),K15*VLOOKUP(O15,テーブル3[],5,FALSE),AND(O15="-",P15="-"),VLOOKUP(C15,テーブル3[],4,FALSE))</f>
        <v>11.308454189755956</v>
      </c>
    </row>
    <row r="16" spans="1:17" x14ac:dyDescent="0.2">
      <c r="A16" s="1">
        <v>14</v>
      </c>
      <c r="B16" s="1" t="b">
        <v>0</v>
      </c>
      <c r="C16" s="1" t="s">
        <v>566</v>
      </c>
      <c r="D16" s="1" t="s">
        <v>571</v>
      </c>
      <c r="E16" s="1" t="s">
        <v>568</v>
      </c>
      <c r="F16" s="1" t="s">
        <v>543</v>
      </c>
      <c r="G16" s="1">
        <v>183.00474</v>
      </c>
      <c r="H16" s="1">
        <v>123.00767</v>
      </c>
      <c r="I16" s="1">
        <v>0.01</v>
      </c>
      <c r="J16" s="1" t="s">
        <v>4</v>
      </c>
      <c r="K16" s="1">
        <v>10.86</v>
      </c>
      <c r="L16" s="1" t="s">
        <v>104</v>
      </c>
      <c r="M16" s="1" t="s">
        <v>570</v>
      </c>
      <c r="N16" s="6" t="s">
        <v>630</v>
      </c>
      <c r="O16" s="1" t="str" cm="1">
        <f t="array" ref="O16">_xlfn.IFS(K16&lt;RT補正用_IS!$C$4,"-",AND(K16&gt;RT補正用_IS!$C$4,K16&lt;RT補正用_IS!$C$6),RT補正用_IS!$A$4,AND(K16&gt;RT補正用_IS!$C$6,K16&lt;RT補正用_IS!$C$9),RT補正用_IS!$A$6,K16&gt;RT補正用_IS!$C$9,RT補正用_IS!$A$9)</f>
        <v>Dinotefuran-d5</v>
      </c>
      <c r="P16" s="1" t="str" cm="1">
        <f t="array" ref="P16">_xlfn.IFS(K16&lt;RT補正用_IS!$C$4,RT補正用_IS!$A$4,AND(K16&gt;RT補正用_IS!$C$4,K16&lt;RT補正用_IS!$C$6),RT補正用_IS!$A$6,AND(K16&gt;RT補正用_IS!$C$6,K16&lt;RT補正用_IS!$C$9),RT補正用_IS!$A$9,K16&gt;RT補正用_IS!$C$9,"-")</f>
        <v>Imidacloprid-D4</v>
      </c>
      <c r="Q16" s="16" cm="1">
        <f t="array" ref="Q16">_xlfn.IFS(AND(O16&lt;&gt;"-",P16&lt;&gt;"-"),K16*AVERAGE(VLOOKUP(O16,テーブル3[],5,FALSE),VLOOKUP(P16,テーブル3[],5,FALSE)),AND(O16="-",P16&lt;&gt;"-"),K16*VLOOKUP(P16,テーブル3[],5,FALSE),AND(O16&lt;&gt;"-",P16="-"),K16*VLOOKUP(O16,テーブル3[],5,FALSE),AND(O16="-",P16="-"),VLOOKUP(C16,テーブル3[],4,FALSE))</f>
        <v>11.308454189755956</v>
      </c>
    </row>
    <row r="17" spans="1:17" x14ac:dyDescent="0.2">
      <c r="A17" s="1">
        <v>15</v>
      </c>
      <c r="B17" s="1" t="b">
        <v>0</v>
      </c>
      <c r="C17" s="1" t="s">
        <v>572</v>
      </c>
      <c r="D17" s="1" t="s">
        <v>573</v>
      </c>
      <c r="E17" s="1" t="s">
        <v>574</v>
      </c>
      <c r="F17" s="1" t="s">
        <v>543</v>
      </c>
      <c r="G17" s="1">
        <v>227.10775000000001</v>
      </c>
      <c r="H17" s="1"/>
      <c r="I17" s="1">
        <v>0.01</v>
      </c>
      <c r="J17" s="1" t="s">
        <v>4</v>
      </c>
      <c r="K17" s="1">
        <v>25.1</v>
      </c>
      <c r="L17" s="1" t="s">
        <v>45</v>
      </c>
      <c r="M17" s="1" t="s">
        <v>545</v>
      </c>
      <c r="N17" s="6" t="s">
        <v>630</v>
      </c>
      <c r="O17" s="1" t="str" cm="1">
        <f t="array" ref="O17">_xlfn.IFS(K17&lt;RT補正用_IS!$C$4,"-",AND(K17&gt;RT補正用_IS!$C$4,K17&lt;RT補正用_IS!$C$6),RT補正用_IS!$A$4,AND(K17&gt;RT補正用_IS!$C$6,K17&lt;RT補正用_IS!$C$9),RT補正用_IS!$A$6,K17&gt;RT補正用_IS!$C$9,RT補正用_IS!$A$9)</f>
        <v>13C6-DCMU</v>
      </c>
      <c r="P17" s="1" t="str" cm="1">
        <f t="array" ref="P17">_xlfn.IFS(K17&lt;RT補正用_IS!$C$4,RT補正用_IS!$A$4,AND(K17&gt;RT補正用_IS!$C$4,K17&lt;RT補正用_IS!$C$6),RT補正用_IS!$A$6,AND(K17&gt;RT補正用_IS!$C$6,K17&lt;RT補正用_IS!$C$9),RT補正用_IS!$A$9,K17&gt;RT補正用_IS!$C$9,"-")</f>
        <v>-</v>
      </c>
      <c r="Q17" s="16" cm="1">
        <f t="array" ref="Q17">_xlfn.IFS(AND(O17&lt;&gt;"-",P17&lt;&gt;"-"),K17*AVERAGE(VLOOKUP(O17,テーブル3[],5,FALSE),VLOOKUP(P17,テーブル3[],5,FALSE)),AND(O17="-",P17&lt;&gt;"-"),K17*VLOOKUP(P17,テーブル3[],5,FALSE),AND(O17&lt;&gt;"-",P17="-"),K17*VLOOKUP(O17,テーブル3[],5,FALSE),AND(O17="-",P17="-"),VLOOKUP(C17,テーブル3[],4,FALSE))</f>
        <v>25.602603123748498</v>
      </c>
    </row>
    <row r="18" spans="1:17" x14ac:dyDescent="0.2">
      <c r="A18" s="1">
        <v>16</v>
      </c>
      <c r="B18" s="1" t="b">
        <v>0</v>
      </c>
      <c r="C18" s="1" t="s">
        <v>572</v>
      </c>
      <c r="D18" s="1" t="s">
        <v>575</v>
      </c>
      <c r="E18" s="1" t="s">
        <v>574</v>
      </c>
      <c r="F18" s="1" t="s">
        <v>543</v>
      </c>
      <c r="G18" s="1">
        <v>227.10775000000001</v>
      </c>
      <c r="H18" s="1">
        <v>133.06478999999999</v>
      </c>
      <c r="I18" s="1">
        <v>0.01</v>
      </c>
      <c r="J18" s="1" t="s">
        <v>4</v>
      </c>
      <c r="K18" s="1">
        <v>25.1</v>
      </c>
      <c r="L18" s="1" t="s">
        <v>45</v>
      </c>
      <c r="M18" s="1" t="s">
        <v>564</v>
      </c>
      <c r="N18" s="6" t="s">
        <v>630</v>
      </c>
      <c r="O18" s="1" t="str" cm="1">
        <f t="array" ref="O18">_xlfn.IFS(K18&lt;RT補正用_IS!$C$4,"-",AND(K18&gt;RT補正用_IS!$C$4,K18&lt;RT補正用_IS!$C$6),RT補正用_IS!$A$4,AND(K18&gt;RT補正用_IS!$C$6,K18&lt;RT補正用_IS!$C$9),RT補正用_IS!$A$6,K18&gt;RT補正用_IS!$C$9,RT補正用_IS!$A$9)</f>
        <v>13C6-DCMU</v>
      </c>
      <c r="P18" s="1" t="str" cm="1">
        <f t="array" ref="P18">_xlfn.IFS(K18&lt;RT補正用_IS!$C$4,RT補正用_IS!$A$4,AND(K18&gt;RT補正用_IS!$C$4,K18&lt;RT補正用_IS!$C$6),RT補正用_IS!$A$6,AND(K18&gt;RT補正用_IS!$C$6,K18&lt;RT補正用_IS!$C$9),RT補正用_IS!$A$9,K18&gt;RT補正用_IS!$C$9,"-")</f>
        <v>-</v>
      </c>
      <c r="Q18" s="16" cm="1">
        <f t="array" ref="Q18">_xlfn.IFS(AND(O18&lt;&gt;"-",P18&lt;&gt;"-"),K18*AVERAGE(VLOOKUP(O18,テーブル3[],5,FALSE),VLOOKUP(P18,テーブル3[],5,FALSE)),AND(O18="-",P18&lt;&gt;"-"),K18*VLOOKUP(P18,テーブル3[],5,FALSE),AND(O18&lt;&gt;"-",P18="-"),K18*VLOOKUP(O18,テーブル3[],5,FALSE),AND(O18="-",P18="-"),VLOOKUP(C18,テーブル3[],4,FALSE))</f>
        <v>25.602603123748498</v>
      </c>
    </row>
    <row r="19" spans="1:17" x14ac:dyDescent="0.2">
      <c r="A19" s="1">
        <v>17</v>
      </c>
      <c r="B19" s="1" t="b">
        <v>0</v>
      </c>
      <c r="C19" s="1" t="s">
        <v>572</v>
      </c>
      <c r="D19" s="1" t="s">
        <v>576</v>
      </c>
      <c r="E19" s="1" t="s">
        <v>574</v>
      </c>
      <c r="F19" s="1" t="s">
        <v>543</v>
      </c>
      <c r="G19" s="1">
        <v>227.10775000000001</v>
      </c>
      <c r="H19" s="1">
        <v>212.08318</v>
      </c>
      <c r="I19" s="1">
        <v>0.01</v>
      </c>
      <c r="J19" s="1" t="s">
        <v>4</v>
      </c>
      <c r="K19" s="1">
        <v>25.1</v>
      </c>
      <c r="L19" s="1" t="s">
        <v>45</v>
      </c>
      <c r="M19" s="1" t="s">
        <v>564</v>
      </c>
      <c r="N19" s="6" t="s">
        <v>630</v>
      </c>
      <c r="O19" s="1" t="str" cm="1">
        <f t="array" ref="O19">_xlfn.IFS(K19&lt;RT補正用_IS!$C$4,"-",AND(K19&gt;RT補正用_IS!$C$4,K19&lt;RT補正用_IS!$C$6),RT補正用_IS!$A$4,AND(K19&gt;RT補正用_IS!$C$6,K19&lt;RT補正用_IS!$C$9),RT補正用_IS!$A$6,K19&gt;RT補正用_IS!$C$9,RT補正用_IS!$A$9)</f>
        <v>13C6-DCMU</v>
      </c>
      <c r="P19" s="1" t="str" cm="1">
        <f t="array" ref="P19">_xlfn.IFS(K19&lt;RT補正用_IS!$C$4,RT補正用_IS!$A$4,AND(K19&gt;RT補正用_IS!$C$4,K19&lt;RT補正用_IS!$C$6),RT補正用_IS!$A$6,AND(K19&gt;RT補正用_IS!$C$6,K19&lt;RT補正用_IS!$C$9),RT補正用_IS!$A$9,K19&gt;RT補正用_IS!$C$9,"-")</f>
        <v>-</v>
      </c>
      <c r="Q19" s="16" cm="1">
        <f t="array" ref="Q19">_xlfn.IFS(AND(O19&lt;&gt;"-",P19&lt;&gt;"-"),K19*AVERAGE(VLOOKUP(O19,テーブル3[],5,FALSE),VLOOKUP(P19,テーブル3[],5,FALSE)),AND(O19="-",P19&lt;&gt;"-"),K19*VLOOKUP(P19,テーブル3[],5,FALSE),AND(O19&lt;&gt;"-",P19="-"),K19*VLOOKUP(O19,テーブル3[],5,FALSE),AND(O19="-",P19="-"),VLOOKUP(C19,テーブル3[],4,FALSE))</f>
        <v>25.602603123748498</v>
      </c>
    </row>
    <row r="20" spans="1:17" x14ac:dyDescent="0.2">
      <c r="A20" s="1">
        <v>18</v>
      </c>
      <c r="B20" s="1" t="b">
        <v>0</v>
      </c>
      <c r="C20" s="1" t="s">
        <v>577</v>
      </c>
      <c r="D20" s="1" t="s">
        <v>578</v>
      </c>
      <c r="E20" s="1" t="s">
        <v>551</v>
      </c>
      <c r="F20" s="1" t="s">
        <v>543</v>
      </c>
      <c r="G20" s="1">
        <v>149.09719000000001</v>
      </c>
      <c r="H20" s="1"/>
      <c r="I20" s="1">
        <v>0.01</v>
      </c>
      <c r="J20" s="1" t="s">
        <v>4</v>
      </c>
      <c r="K20" s="1">
        <v>26.8</v>
      </c>
      <c r="L20" s="1" t="s">
        <v>45</v>
      </c>
      <c r="M20" s="1" t="s">
        <v>545</v>
      </c>
      <c r="N20" s="6" t="s">
        <v>630</v>
      </c>
      <c r="O20" s="1" t="str" cm="1">
        <f t="array" ref="O20">_xlfn.IFS(K20&lt;RT補正用_IS!$C$4,"-",AND(K20&gt;RT補正用_IS!$C$4,K20&lt;RT補正用_IS!$C$6),RT補正用_IS!$A$4,AND(K20&gt;RT補正用_IS!$C$6,K20&lt;RT補正用_IS!$C$9),RT補正用_IS!$A$6,K20&gt;RT補正用_IS!$C$9,RT補正用_IS!$A$9)</f>
        <v>13C6-DCMU</v>
      </c>
      <c r="P20" s="1" t="str" cm="1">
        <f t="array" ref="P20">_xlfn.IFS(K20&lt;RT補正用_IS!$C$4,RT補正用_IS!$A$4,AND(K20&gt;RT補正用_IS!$C$4,K20&lt;RT補正用_IS!$C$6),RT補正用_IS!$A$6,AND(K20&gt;RT補正用_IS!$C$6,K20&lt;RT補正用_IS!$C$9),RT補正用_IS!$A$9,K20&gt;RT補正用_IS!$C$9,"-")</f>
        <v>-</v>
      </c>
      <c r="Q20" s="16" cm="1">
        <f t="array" ref="Q20">_xlfn.IFS(AND(O20&lt;&gt;"-",P20&lt;&gt;"-"),K20*AVERAGE(VLOOKUP(O20,テーブル3[],5,FALSE),VLOOKUP(P20,テーブル3[],5,FALSE)),AND(O20="-",P20&lt;&gt;"-"),K20*VLOOKUP(P20,テーブル3[],5,FALSE),AND(O20&lt;&gt;"-",P20="-"),K20*VLOOKUP(O20,テーブル3[],5,FALSE),AND(O20="-",P20="-"),VLOOKUP(C20,テーブル3[],4,FALSE))</f>
        <v>27.33664397276732</v>
      </c>
    </row>
    <row r="21" spans="1:17" x14ac:dyDescent="0.2">
      <c r="A21" s="1">
        <v>19</v>
      </c>
      <c r="B21" s="1" t="b">
        <v>0</v>
      </c>
      <c r="C21" s="1" t="s">
        <v>577</v>
      </c>
      <c r="D21" s="1" t="s">
        <v>579</v>
      </c>
      <c r="E21" s="1" t="s">
        <v>551</v>
      </c>
      <c r="F21" s="1" t="s">
        <v>543</v>
      </c>
      <c r="G21" s="1">
        <v>149.09719000000001</v>
      </c>
      <c r="H21" s="1">
        <v>133.06478999999999</v>
      </c>
      <c r="I21" s="1">
        <v>0.01</v>
      </c>
      <c r="J21" s="1" t="s">
        <v>4</v>
      </c>
      <c r="K21" s="1">
        <v>26.8</v>
      </c>
      <c r="L21" s="1" t="s">
        <v>45</v>
      </c>
      <c r="M21" s="1" t="s">
        <v>547</v>
      </c>
      <c r="N21" s="6" t="s">
        <v>630</v>
      </c>
      <c r="O21" s="1" t="str" cm="1">
        <f t="array" ref="O21">_xlfn.IFS(K21&lt;RT補正用_IS!$C$4,"-",AND(K21&gt;RT補正用_IS!$C$4,K21&lt;RT補正用_IS!$C$6),RT補正用_IS!$A$4,AND(K21&gt;RT補正用_IS!$C$6,K21&lt;RT補正用_IS!$C$9),RT補正用_IS!$A$6,K21&gt;RT補正用_IS!$C$9,RT補正用_IS!$A$9)</f>
        <v>13C6-DCMU</v>
      </c>
      <c r="P21" s="1" t="str" cm="1">
        <f t="array" ref="P21">_xlfn.IFS(K21&lt;RT補正用_IS!$C$4,RT補正用_IS!$A$4,AND(K21&gt;RT補正用_IS!$C$4,K21&lt;RT補正用_IS!$C$6),RT補正用_IS!$A$6,AND(K21&gt;RT補正用_IS!$C$6,K21&lt;RT補正用_IS!$C$9),RT補正用_IS!$A$9,K21&gt;RT補正用_IS!$C$9,"-")</f>
        <v>-</v>
      </c>
      <c r="Q21" s="16" cm="1">
        <f t="array" ref="Q21">_xlfn.IFS(AND(O21&lt;&gt;"-",P21&lt;&gt;"-"),K21*AVERAGE(VLOOKUP(O21,テーブル3[],5,FALSE),VLOOKUP(P21,テーブル3[],5,FALSE)),AND(O21="-",P21&lt;&gt;"-"),K21*VLOOKUP(P21,テーブル3[],5,FALSE),AND(O21&lt;&gt;"-",P21="-"),K21*VLOOKUP(O21,テーブル3[],5,FALSE),AND(O21="-",P21="-"),VLOOKUP(C21,テーブル3[],4,FALSE))</f>
        <v>27.33664397276732</v>
      </c>
    </row>
    <row r="22" spans="1:17" x14ac:dyDescent="0.2">
      <c r="A22" s="1">
        <v>20</v>
      </c>
      <c r="B22" s="1" t="b">
        <v>0</v>
      </c>
      <c r="C22" s="1" t="s">
        <v>577</v>
      </c>
      <c r="D22" s="1" t="s">
        <v>580</v>
      </c>
      <c r="E22" s="1" t="s">
        <v>551</v>
      </c>
      <c r="F22" s="1" t="s">
        <v>543</v>
      </c>
      <c r="G22" s="1">
        <v>149.09719000000001</v>
      </c>
      <c r="H22" s="1">
        <v>117.03349</v>
      </c>
      <c r="I22" s="1">
        <v>0.01</v>
      </c>
      <c r="J22" s="1" t="s">
        <v>4</v>
      </c>
      <c r="K22" s="1">
        <v>26.8</v>
      </c>
      <c r="L22" s="1" t="s">
        <v>45</v>
      </c>
      <c r="M22" s="1" t="s">
        <v>547</v>
      </c>
      <c r="N22" s="6" t="s">
        <v>630</v>
      </c>
      <c r="O22" s="1" t="str" cm="1">
        <f t="array" ref="O22">_xlfn.IFS(K22&lt;RT補正用_IS!$C$4,"-",AND(K22&gt;RT補正用_IS!$C$4,K22&lt;RT補正用_IS!$C$6),RT補正用_IS!$A$4,AND(K22&gt;RT補正用_IS!$C$6,K22&lt;RT補正用_IS!$C$9),RT補正用_IS!$A$6,K22&gt;RT補正用_IS!$C$9,RT補正用_IS!$A$9)</f>
        <v>13C6-DCMU</v>
      </c>
      <c r="P22" s="1" t="str" cm="1">
        <f t="array" ref="P22">_xlfn.IFS(K22&lt;RT補正用_IS!$C$4,RT補正用_IS!$A$4,AND(K22&gt;RT補正用_IS!$C$4,K22&lt;RT補正用_IS!$C$6),RT補正用_IS!$A$6,AND(K22&gt;RT補正用_IS!$C$6,K22&lt;RT補正用_IS!$C$9),RT補正用_IS!$A$9,K22&gt;RT補正用_IS!$C$9,"-")</f>
        <v>-</v>
      </c>
      <c r="Q22" s="16" cm="1">
        <f t="array" ref="Q22">_xlfn.IFS(AND(O22&lt;&gt;"-",P22&lt;&gt;"-"),K22*AVERAGE(VLOOKUP(O22,テーブル3[],5,FALSE),VLOOKUP(P22,テーブル3[],5,FALSE)),AND(O22="-",P22&lt;&gt;"-"),K22*VLOOKUP(P22,テーブル3[],5,FALSE),AND(O22&lt;&gt;"-",P22="-"),K22*VLOOKUP(O22,テーブル3[],5,FALSE),AND(O22="-",P22="-"),VLOOKUP(C22,テーブル3[],4,FALSE))</f>
        <v>27.33664397276732</v>
      </c>
    </row>
    <row r="23" spans="1:17" x14ac:dyDescent="0.2">
      <c r="A23" s="1">
        <v>24</v>
      </c>
      <c r="B23" s="1" t="b">
        <v>0</v>
      </c>
      <c r="C23" s="1" t="s">
        <v>581</v>
      </c>
      <c r="D23" s="1" t="s">
        <v>582</v>
      </c>
      <c r="E23" s="1" t="s">
        <v>583</v>
      </c>
      <c r="F23" s="1" t="s">
        <v>543</v>
      </c>
      <c r="G23" s="1">
        <v>171.13905</v>
      </c>
      <c r="H23" s="1"/>
      <c r="I23" s="1">
        <v>0.01</v>
      </c>
      <c r="J23" s="1" t="s">
        <v>4</v>
      </c>
      <c r="K23" s="1">
        <v>27.271000000000001</v>
      </c>
      <c r="L23" s="1" t="s">
        <v>45</v>
      </c>
      <c r="M23" s="1" t="s">
        <v>545</v>
      </c>
      <c r="N23" s="6" t="s">
        <v>630</v>
      </c>
      <c r="O23" s="1" t="str" cm="1">
        <f t="array" ref="O23">_xlfn.IFS(K23&lt;RT補正用_IS!$C$4,"-",AND(K23&gt;RT補正用_IS!$C$4,K23&lt;RT補正用_IS!$C$6),RT補正用_IS!$A$4,AND(K23&gt;RT補正用_IS!$C$6,K23&lt;RT補正用_IS!$C$9),RT補正用_IS!$A$6,K23&gt;RT補正用_IS!$C$9,RT補正用_IS!$A$9)</f>
        <v>13C6-DCMU</v>
      </c>
      <c r="P23" s="1" t="str" cm="1">
        <f t="array" ref="P23">_xlfn.IFS(K23&lt;RT補正用_IS!$C$4,RT補正用_IS!$A$4,AND(K23&gt;RT補正用_IS!$C$4,K23&lt;RT補正用_IS!$C$6),RT補正用_IS!$A$6,AND(K23&gt;RT補正用_IS!$C$6,K23&lt;RT補正用_IS!$C$9),RT補正用_IS!$A$9,K23&gt;RT補正用_IS!$C$9,"-")</f>
        <v>-</v>
      </c>
      <c r="Q23" s="16" cm="1">
        <f t="array" ref="Q23">_xlfn.IFS(AND(O23&lt;&gt;"-",P23&lt;&gt;"-"),K23*AVERAGE(VLOOKUP(O23,テーブル3[],5,FALSE),VLOOKUP(P23,テーブル3[],5,FALSE)),AND(O23="-",P23&lt;&gt;"-"),K23*VLOOKUP(P23,テーブル3[],5,FALSE),AND(O23&lt;&gt;"-",P23="-"),K23*VLOOKUP(O23,テーブル3[],5,FALSE),AND(O23="-",P23="-"),VLOOKUP(C23,テーブル3[],4,FALSE))</f>
        <v>27.817075290348416</v>
      </c>
    </row>
    <row r="24" spans="1:17" x14ac:dyDescent="0.2">
      <c r="A24" s="1">
        <v>25</v>
      </c>
      <c r="B24" s="1" t="b">
        <v>0</v>
      </c>
      <c r="C24" s="1" t="s">
        <v>581</v>
      </c>
      <c r="D24" s="1" t="s">
        <v>584</v>
      </c>
      <c r="E24" s="1" t="s">
        <v>583</v>
      </c>
      <c r="F24" s="1" t="s">
        <v>543</v>
      </c>
      <c r="G24" s="1">
        <v>171.13905</v>
      </c>
      <c r="H24" s="1"/>
      <c r="I24" s="1">
        <v>0.01</v>
      </c>
      <c r="J24" s="1" t="s">
        <v>4</v>
      </c>
      <c r="K24" s="1">
        <v>27.271000000000001</v>
      </c>
      <c r="L24" s="1" t="s">
        <v>45</v>
      </c>
      <c r="M24" s="1" t="s">
        <v>545</v>
      </c>
      <c r="N24" s="6" t="s">
        <v>630</v>
      </c>
      <c r="O24" s="1" t="str" cm="1">
        <f t="array" ref="O24">_xlfn.IFS(K24&lt;RT補正用_IS!$C$4,"-",AND(K24&gt;RT補正用_IS!$C$4,K24&lt;RT補正用_IS!$C$6),RT補正用_IS!$A$4,AND(K24&gt;RT補正用_IS!$C$6,K24&lt;RT補正用_IS!$C$9),RT補正用_IS!$A$6,K24&gt;RT補正用_IS!$C$9,RT補正用_IS!$A$9)</f>
        <v>13C6-DCMU</v>
      </c>
      <c r="P24" s="1" t="str" cm="1">
        <f t="array" ref="P24">_xlfn.IFS(K24&lt;RT補正用_IS!$C$4,RT補正用_IS!$A$4,AND(K24&gt;RT補正用_IS!$C$4,K24&lt;RT補正用_IS!$C$6),RT補正用_IS!$A$6,AND(K24&gt;RT補正用_IS!$C$6,K24&lt;RT補正用_IS!$C$9),RT補正用_IS!$A$9,K24&gt;RT補正用_IS!$C$9,"-")</f>
        <v>-</v>
      </c>
      <c r="Q24" s="16" cm="1">
        <f t="array" ref="Q24">_xlfn.IFS(AND(O24&lt;&gt;"-",P24&lt;&gt;"-"),K24*AVERAGE(VLOOKUP(O24,テーブル3[],5,FALSE),VLOOKUP(P24,テーブル3[],5,FALSE)),AND(O24="-",P24&lt;&gt;"-"),K24*VLOOKUP(P24,テーブル3[],5,FALSE),AND(O24&lt;&gt;"-",P24="-"),K24*VLOOKUP(O24,テーブル3[],5,FALSE),AND(O24="-",P24="-"),VLOOKUP(C24,テーブル3[],4,FALSE))</f>
        <v>27.817075290348416</v>
      </c>
    </row>
    <row r="25" spans="1:17" x14ac:dyDescent="0.2">
      <c r="A25" s="1">
        <v>26</v>
      </c>
      <c r="B25" s="1" t="b">
        <v>0</v>
      </c>
      <c r="C25" s="1" t="s">
        <v>581</v>
      </c>
      <c r="D25" s="1" t="s">
        <v>585</v>
      </c>
      <c r="E25" s="1" t="s">
        <v>583</v>
      </c>
      <c r="F25" s="1" t="s">
        <v>543</v>
      </c>
      <c r="G25" s="1">
        <v>171.13905</v>
      </c>
      <c r="H25" s="1"/>
      <c r="I25" s="1">
        <v>0.01</v>
      </c>
      <c r="J25" s="1" t="s">
        <v>4</v>
      </c>
      <c r="K25" s="1">
        <v>27.271000000000001</v>
      </c>
      <c r="L25" s="1" t="s">
        <v>45</v>
      </c>
      <c r="M25" s="1" t="s">
        <v>545</v>
      </c>
      <c r="N25" s="6" t="s">
        <v>630</v>
      </c>
      <c r="O25" s="1" t="str" cm="1">
        <f t="array" ref="O25">_xlfn.IFS(K25&lt;RT補正用_IS!$C$4,"-",AND(K25&gt;RT補正用_IS!$C$4,K25&lt;RT補正用_IS!$C$6),RT補正用_IS!$A$4,AND(K25&gt;RT補正用_IS!$C$6,K25&lt;RT補正用_IS!$C$9),RT補正用_IS!$A$6,K25&gt;RT補正用_IS!$C$9,RT補正用_IS!$A$9)</f>
        <v>13C6-DCMU</v>
      </c>
      <c r="P25" s="1" t="str" cm="1">
        <f t="array" ref="P25">_xlfn.IFS(K25&lt;RT補正用_IS!$C$4,RT補正用_IS!$A$4,AND(K25&gt;RT補正用_IS!$C$4,K25&lt;RT補正用_IS!$C$6),RT補正用_IS!$A$6,AND(K25&gt;RT補正用_IS!$C$6,K25&lt;RT補正用_IS!$C$9),RT補正用_IS!$A$9,K25&gt;RT補正用_IS!$C$9,"-")</f>
        <v>-</v>
      </c>
      <c r="Q25" s="16" cm="1">
        <f t="array" ref="Q25">_xlfn.IFS(AND(O25&lt;&gt;"-",P25&lt;&gt;"-"),K25*AVERAGE(VLOOKUP(O25,テーブル3[],5,FALSE),VLOOKUP(P25,テーブル3[],5,FALSE)),AND(O25="-",P25&lt;&gt;"-"),K25*VLOOKUP(P25,テーブル3[],5,FALSE),AND(O25&lt;&gt;"-",P25="-"),K25*VLOOKUP(O25,テーブル3[],5,FALSE),AND(O25="-",P25="-"),VLOOKUP(C25,テーブル3[],4,FALSE))</f>
        <v>27.817075290348416</v>
      </c>
    </row>
    <row r="26" spans="1:17" x14ac:dyDescent="0.2">
      <c r="A26" s="1">
        <v>30</v>
      </c>
      <c r="B26" s="1" t="b">
        <v>0</v>
      </c>
      <c r="C26" s="1" t="s">
        <v>586</v>
      </c>
      <c r="D26" s="1" t="s">
        <v>587</v>
      </c>
      <c r="E26" s="1" t="s">
        <v>588</v>
      </c>
      <c r="F26" s="1" t="s">
        <v>543</v>
      </c>
      <c r="G26" s="1">
        <v>634.64359999999999</v>
      </c>
      <c r="H26" s="1"/>
      <c r="I26" s="1">
        <v>0.01</v>
      </c>
      <c r="J26" s="1" t="s">
        <v>4</v>
      </c>
      <c r="K26" s="1">
        <v>35.299999999999997</v>
      </c>
      <c r="L26" s="1" t="s">
        <v>45</v>
      </c>
      <c r="M26" s="1" t="s">
        <v>545</v>
      </c>
      <c r="N26" s="6" t="s">
        <v>630</v>
      </c>
      <c r="O26" s="1" t="str" cm="1">
        <f t="array" ref="O26">_xlfn.IFS(K26&lt;RT補正用_IS!$C$4,"-",AND(K26&gt;RT補正用_IS!$C$4,K26&lt;RT補正用_IS!$C$6),RT補正用_IS!$A$4,AND(K26&gt;RT補正用_IS!$C$6,K26&lt;RT補正用_IS!$C$9),RT補正用_IS!$A$6,K26&gt;RT補正用_IS!$C$9,RT補正用_IS!$A$9)</f>
        <v>13C6-DCMU</v>
      </c>
      <c r="P26" s="1" t="str" cm="1">
        <f t="array" ref="P26">_xlfn.IFS(K26&lt;RT補正用_IS!$C$4,RT補正用_IS!$A$4,AND(K26&gt;RT補正用_IS!$C$4,K26&lt;RT補正用_IS!$C$6),RT補正用_IS!$A$6,AND(K26&gt;RT補正用_IS!$C$6,K26&lt;RT補正用_IS!$C$9),RT補正用_IS!$A$9,K26&gt;RT補正用_IS!$C$9,"-")</f>
        <v>-</v>
      </c>
      <c r="Q26" s="16" cm="1">
        <f t="array" ref="Q26">_xlfn.IFS(AND(O26&lt;&gt;"-",P26&lt;&gt;"-"),K26*AVERAGE(VLOOKUP(O26,テーブル3[],5,FALSE),VLOOKUP(P26,テーブル3[],5,FALSE)),AND(O26="-",P26&lt;&gt;"-"),K26*VLOOKUP(P26,テーブル3[],5,FALSE),AND(O26&lt;&gt;"-",P26="-"),K26*VLOOKUP(O26,テーブル3[],5,FALSE),AND(O26="-",P26="-"),VLOOKUP(C26,テーブル3[],4,FALSE))</f>
        <v>36.006848217861425</v>
      </c>
    </row>
    <row r="27" spans="1:17" x14ac:dyDescent="0.2">
      <c r="A27" s="1">
        <v>31</v>
      </c>
      <c r="B27" s="1" t="b">
        <v>0</v>
      </c>
      <c r="C27" s="1" t="s">
        <v>586</v>
      </c>
      <c r="D27" s="1" t="s">
        <v>589</v>
      </c>
      <c r="E27" s="1" t="s">
        <v>588</v>
      </c>
      <c r="F27" s="1" t="s">
        <v>543</v>
      </c>
      <c r="G27" s="1">
        <v>634.64359999999999</v>
      </c>
      <c r="H27" s="1">
        <v>78.917789999999997</v>
      </c>
      <c r="I27" s="1">
        <v>0.01</v>
      </c>
      <c r="J27" s="1" t="s">
        <v>4</v>
      </c>
      <c r="K27" s="1">
        <v>35.299999999999997</v>
      </c>
      <c r="L27" s="1" t="s">
        <v>45</v>
      </c>
      <c r="M27" s="1" t="s">
        <v>590</v>
      </c>
      <c r="N27" s="6" t="s">
        <v>630</v>
      </c>
      <c r="O27" s="1" t="str" cm="1">
        <f t="array" ref="O27">_xlfn.IFS(K27&lt;RT補正用_IS!$C$4,"-",AND(K27&gt;RT補正用_IS!$C$4,K27&lt;RT補正用_IS!$C$6),RT補正用_IS!$A$4,AND(K27&gt;RT補正用_IS!$C$6,K27&lt;RT補正用_IS!$C$9),RT補正用_IS!$A$6,K27&gt;RT補正用_IS!$C$9,RT補正用_IS!$A$9)</f>
        <v>13C6-DCMU</v>
      </c>
      <c r="P27" s="1" t="str" cm="1">
        <f t="array" ref="P27">_xlfn.IFS(K27&lt;RT補正用_IS!$C$4,RT補正用_IS!$A$4,AND(K27&gt;RT補正用_IS!$C$4,K27&lt;RT補正用_IS!$C$6),RT補正用_IS!$A$6,AND(K27&gt;RT補正用_IS!$C$6,K27&lt;RT補正用_IS!$C$9),RT補正用_IS!$A$9,K27&gt;RT補正用_IS!$C$9,"-")</f>
        <v>-</v>
      </c>
      <c r="Q27" s="16" cm="1">
        <f t="array" ref="Q27">_xlfn.IFS(AND(O27&lt;&gt;"-",P27&lt;&gt;"-"),K27*AVERAGE(VLOOKUP(O27,テーブル3[],5,FALSE),VLOOKUP(P27,テーブル3[],5,FALSE)),AND(O27="-",P27&lt;&gt;"-"),K27*VLOOKUP(P27,テーブル3[],5,FALSE),AND(O27&lt;&gt;"-",P27="-"),K27*VLOOKUP(O27,テーブル3[],5,FALSE),AND(O27="-",P27="-"),VLOOKUP(C27,テーブル3[],4,FALSE))</f>
        <v>36.006848217861425</v>
      </c>
    </row>
    <row r="28" spans="1:17" x14ac:dyDescent="0.2">
      <c r="A28" s="1">
        <v>32</v>
      </c>
      <c r="B28" s="1" t="b">
        <v>0</v>
      </c>
      <c r="C28" s="1" t="s">
        <v>586</v>
      </c>
      <c r="D28" s="1" t="s">
        <v>591</v>
      </c>
      <c r="E28" s="1" t="s">
        <v>588</v>
      </c>
      <c r="F28" s="1" t="s">
        <v>543</v>
      </c>
      <c r="G28" s="1">
        <v>634.64359999999999</v>
      </c>
      <c r="H28" s="1"/>
      <c r="I28" s="1">
        <v>0.01</v>
      </c>
      <c r="J28" s="1" t="s">
        <v>4</v>
      </c>
      <c r="K28" s="1">
        <v>35.299999999999997</v>
      </c>
      <c r="L28" s="1" t="s">
        <v>45</v>
      </c>
      <c r="M28" s="1" t="s">
        <v>545</v>
      </c>
      <c r="N28" s="6" t="s">
        <v>630</v>
      </c>
      <c r="O28" s="1" t="str" cm="1">
        <f t="array" ref="O28">_xlfn.IFS(K28&lt;RT補正用_IS!$C$4,"-",AND(K28&gt;RT補正用_IS!$C$4,K28&lt;RT補正用_IS!$C$6),RT補正用_IS!$A$4,AND(K28&gt;RT補正用_IS!$C$6,K28&lt;RT補正用_IS!$C$9),RT補正用_IS!$A$6,K28&gt;RT補正用_IS!$C$9,RT補正用_IS!$A$9)</f>
        <v>13C6-DCMU</v>
      </c>
      <c r="P28" s="1" t="str" cm="1">
        <f t="array" ref="P28">_xlfn.IFS(K28&lt;RT補正用_IS!$C$4,RT補正用_IS!$A$4,AND(K28&gt;RT補正用_IS!$C$4,K28&lt;RT補正用_IS!$C$6),RT補正用_IS!$A$6,AND(K28&gt;RT補正用_IS!$C$6,K28&lt;RT補正用_IS!$C$9),RT補正用_IS!$A$9,K28&gt;RT補正用_IS!$C$9,"-")</f>
        <v>-</v>
      </c>
      <c r="Q28" s="16" cm="1">
        <f t="array" ref="Q28">_xlfn.IFS(AND(O28&lt;&gt;"-",P28&lt;&gt;"-"),K28*AVERAGE(VLOOKUP(O28,テーブル3[],5,FALSE),VLOOKUP(P28,テーブル3[],5,FALSE)),AND(O28="-",P28&lt;&gt;"-"),K28*VLOOKUP(P28,テーブル3[],5,FALSE),AND(O28&lt;&gt;"-",P28="-"),K28*VLOOKUP(O28,テーブル3[],5,FALSE),AND(O28="-",P28="-"),VLOOKUP(C28,テーブル3[],4,FALSE))</f>
        <v>36.006848217861425</v>
      </c>
    </row>
    <row r="29" spans="1:17" x14ac:dyDescent="0.2">
      <c r="A29" s="1">
        <v>48</v>
      </c>
      <c r="B29" s="1" t="b">
        <v>0</v>
      </c>
      <c r="C29" s="1" t="s">
        <v>592</v>
      </c>
      <c r="D29" s="1" t="s">
        <v>593</v>
      </c>
      <c r="E29" s="1" t="s">
        <v>373</v>
      </c>
      <c r="F29" s="1" t="s">
        <v>543</v>
      </c>
      <c r="G29" s="1">
        <v>109.0295</v>
      </c>
      <c r="H29" s="1"/>
      <c r="I29" s="1">
        <v>0.01</v>
      </c>
      <c r="J29" s="1" t="s">
        <v>4</v>
      </c>
      <c r="K29" s="1">
        <v>8.9700000000000006</v>
      </c>
      <c r="L29" s="1" t="s">
        <v>104</v>
      </c>
      <c r="M29" s="1" t="s">
        <v>545</v>
      </c>
      <c r="N29" s="6" t="s">
        <v>630</v>
      </c>
      <c r="O29" s="12" t="str" cm="1">
        <f t="array" ref="O29">_xlfn.IFS(K29&lt;RT補正用_IS!$C$4,"-",AND(K29&gt;RT補正用_IS!$C$4,K29&lt;RT補正用_IS!$C$6),RT補正用_IS!$A$4,AND(K29&gt;RT補正用_IS!$C$6,K29&lt;RT補正用_IS!$C$9),RT補正用_IS!$A$6,K29&gt;RT補正用_IS!$C$9,RT補正用_IS!$A$9)</f>
        <v>-</v>
      </c>
      <c r="P29" s="12" t="str" cm="1">
        <f t="array" ref="P29">_xlfn.IFS(K29&lt;RT補正用_IS!$C$4,RT補正用_IS!$A$4,AND(K29&gt;RT補正用_IS!$C$4,K29&lt;RT補正用_IS!$C$6),RT補正用_IS!$A$6,AND(K29&gt;RT補正用_IS!$C$6,K29&lt;RT補正用_IS!$C$9),RT補正用_IS!$A$9,K29&gt;RT補正用_IS!$C$9,"-")</f>
        <v>Dinotefuran-d5</v>
      </c>
      <c r="Q29" s="16" cm="1">
        <f t="array" ref="Q29">_xlfn.IFS(AND(O29&lt;&gt;"-",P29&lt;&gt;"-"),K29*AVERAGE(VLOOKUP(O29,テーブル3[],5,FALSE),VLOOKUP(P29,テーブル3[],5,FALSE)),AND(O29="-",P29&lt;&gt;"-"),K29*VLOOKUP(P29,テーブル3[],5,FALSE),AND(O29&lt;&gt;"-",P29="-"),K29*VLOOKUP(O29,テーブル3[],5,FALSE),AND(O29="-",P29="-"),VLOOKUP(C29,テーブル3[],4,FALSE))</f>
        <v>9.4208443908323289</v>
      </c>
    </row>
    <row r="30" spans="1:17" x14ac:dyDescent="0.2">
      <c r="A30" s="1">
        <v>49</v>
      </c>
      <c r="B30" s="1" t="b">
        <v>0</v>
      </c>
      <c r="C30" s="1" t="s">
        <v>592</v>
      </c>
      <c r="D30" s="1" t="s">
        <v>594</v>
      </c>
      <c r="E30" s="1" t="s">
        <v>373</v>
      </c>
      <c r="F30" s="1" t="s">
        <v>543</v>
      </c>
      <c r="G30" s="1">
        <v>109.0295</v>
      </c>
      <c r="H30" s="1">
        <v>108.02058</v>
      </c>
      <c r="I30" s="1">
        <v>0.01</v>
      </c>
      <c r="J30" s="1" t="s">
        <v>4</v>
      </c>
      <c r="K30" s="1">
        <v>8.9700000000000006</v>
      </c>
      <c r="L30" s="1" t="s">
        <v>104</v>
      </c>
      <c r="M30" s="1" t="s">
        <v>547</v>
      </c>
      <c r="N30" s="6" t="s">
        <v>630</v>
      </c>
      <c r="O30" s="1" t="str" cm="1">
        <f t="array" ref="O30">_xlfn.IFS(K30&lt;RT補正用_IS!$C$4,"-",AND(K30&gt;RT補正用_IS!$C$4,K30&lt;RT補正用_IS!$C$6),RT補正用_IS!$A$4,AND(K30&gt;RT補正用_IS!$C$6,K30&lt;RT補正用_IS!$C$9),RT補正用_IS!$A$6,K30&gt;RT補正用_IS!$C$9,RT補正用_IS!$A$9)</f>
        <v>-</v>
      </c>
      <c r="P30" s="1" t="str" cm="1">
        <f t="array" ref="P30">_xlfn.IFS(K30&lt;RT補正用_IS!$C$4,RT補正用_IS!$A$4,AND(K30&gt;RT補正用_IS!$C$4,K30&lt;RT補正用_IS!$C$6),RT補正用_IS!$A$6,AND(K30&gt;RT補正用_IS!$C$6,K30&lt;RT補正用_IS!$C$9),RT補正用_IS!$A$9,K30&gt;RT補正用_IS!$C$9,"-")</f>
        <v>Dinotefuran-d5</v>
      </c>
      <c r="Q30" s="16" cm="1">
        <f t="array" ref="Q30">_xlfn.IFS(AND(O30&lt;&gt;"-",P30&lt;&gt;"-"),K30*AVERAGE(VLOOKUP(O30,テーブル3[],5,FALSE),VLOOKUP(P30,テーブル3[],5,FALSE)),AND(O30="-",P30&lt;&gt;"-"),K30*VLOOKUP(P30,テーブル3[],5,FALSE),AND(O30&lt;&gt;"-",P30="-"),K30*VLOOKUP(O30,テーブル3[],5,FALSE),AND(O30="-",P30="-"),VLOOKUP(C30,テーブル3[],4,FALSE))</f>
        <v>9.4208443908323289</v>
      </c>
    </row>
    <row r="31" spans="1:17" x14ac:dyDescent="0.2">
      <c r="A31" s="1">
        <v>50</v>
      </c>
      <c r="B31" s="1" t="b">
        <v>0</v>
      </c>
      <c r="C31" s="1" t="s">
        <v>592</v>
      </c>
      <c r="D31" s="1" t="s">
        <v>595</v>
      </c>
      <c r="E31" s="1" t="s">
        <v>373</v>
      </c>
      <c r="F31" s="1" t="s">
        <v>543</v>
      </c>
      <c r="G31" s="1">
        <v>109.0295</v>
      </c>
      <c r="H31" s="1">
        <v>65.002189999999999</v>
      </c>
      <c r="I31" s="1">
        <v>0.01</v>
      </c>
      <c r="J31" s="1" t="s">
        <v>4</v>
      </c>
      <c r="K31" s="1">
        <v>8.9700000000000006</v>
      </c>
      <c r="L31" s="1" t="s">
        <v>104</v>
      </c>
      <c r="M31" s="1" t="s">
        <v>547</v>
      </c>
      <c r="N31" s="6" t="s">
        <v>630</v>
      </c>
      <c r="O31" s="1" t="str" cm="1">
        <f t="array" ref="O31">_xlfn.IFS(K31&lt;RT補正用_IS!$C$4,"-",AND(K31&gt;RT補正用_IS!$C$4,K31&lt;RT補正用_IS!$C$6),RT補正用_IS!$A$4,AND(K31&gt;RT補正用_IS!$C$6,K31&lt;RT補正用_IS!$C$9),RT補正用_IS!$A$6,K31&gt;RT補正用_IS!$C$9,RT補正用_IS!$A$9)</f>
        <v>-</v>
      </c>
      <c r="P31" s="1" t="str" cm="1">
        <f t="array" ref="P31">_xlfn.IFS(K31&lt;RT補正用_IS!$C$4,RT補正用_IS!$A$4,AND(K31&gt;RT補正用_IS!$C$4,K31&lt;RT補正用_IS!$C$6),RT補正用_IS!$A$6,AND(K31&gt;RT補正用_IS!$C$6,K31&lt;RT補正用_IS!$C$9),RT補正用_IS!$A$9,K31&gt;RT補正用_IS!$C$9,"-")</f>
        <v>Dinotefuran-d5</v>
      </c>
      <c r="Q31" s="16" cm="1">
        <f t="array" ref="Q31">_xlfn.IFS(AND(O31&lt;&gt;"-",P31&lt;&gt;"-"),K31*AVERAGE(VLOOKUP(O31,テーブル3[],5,FALSE),VLOOKUP(P31,テーブル3[],5,FALSE)),AND(O31="-",P31&lt;&gt;"-"),K31*VLOOKUP(P31,テーブル3[],5,FALSE),AND(O31&lt;&gt;"-",P31="-"),K31*VLOOKUP(O31,テーブル3[],5,FALSE),AND(O31="-",P31="-"),VLOOKUP(C31,テーブル3[],4,FALSE))</f>
        <v>9.4208443908323289</v>
      </c>
    </row>
    <row r="32" spans="1:17" x14ac:dyDescent="0.2">
      <c r="A32" s="1">
        <v>51</v>
      </c>
      <c r="B32" s="1" t="b">
        <v>0</v>
      </c>
      <c r="C32" s="1" t="s">
        <v>596</v>
      </c>
      <c r="D32" s="1" t="s">
        <v>597</v>
      </c>
      <c r="E32" s="1" t="s">
        <v>598</v>
      </c>
      <c r="F32" s="1" t="s">
        <v>543</v>
      </c>
      <c r="G32" s="1">
        <v>165.01933</v>
      </c>
      <c r="H32" s="1"/>
      <c r="I32" s="1">
        <v>0.01</v>
      </c>
      <c r="J32" s="1" t="s">
        <v>4</v>
      </c>
      <c r="K32" s="1">
        <v>1</v>
      </c>
      <c r="L32" s="1" t="s">
        <v>104</v>
      </c>
      <c r="M32" s="1" t="s">
        <v>545</v>
      </c>
      <c r="N32" s="6" t="s">
        <v>630</v>
      </c>
      <c r="O32" s="1" t="str" cm="1">
        <f t="array" ref="O32">_xlfn.IFS(K32&lt;RT補正用_IS!$C$4,"-",AND(K32&gt;RT補正用_IS!$C$4,K32&lt;RT補正用_IS!$C$6),RT補正用_IS!$A$4,AND(K32&gt;RT補正用_IS!$C$6,K32&lt;RT補正用_IS!$C$9),RT補正用_IS!$A$6,K32&gt;RT補正用_IS!$C$9,RT補正用_IS!$A$9)</f>
        <v>-</v>
      </c>
      <c r="P32" s="1" t="str" cm="1">
        <f t="array" ref="P32">_xlfn.IFS(K32&lt;RT補正用_IS!$C$4,RT補正用_IS!$A$4,AND(K32&gt;RT補正用_IS!$C$4,K32&lt;RT補正用_IS!$C$6),RT補正用_IS!$A$6,AND(K32&gt;RT補正用_IS!$C$6,K32&lt;RT補正用_IS!$C$9),RT補正用_IS!$A$9,K32&gt;RT補正用_IS!$C$9,"-")</f>
        <v>Dinotefuran-d5</v>
      </c>
      <c r="Q32" s="16" cm="1">
        <f t="array" ref="Q32">_xlfn.IFS(AND(O32&lt;&gt;"-",P32&lt;&gt;"-"),K32*AVERAGE(VLOOKUP(O32,テーブル3[],5,FALSE),VLOOKUP(P32,テーブル3[],5,FALSE)),AND(O32="-",P32&lt;&gt;"-"),K32*VLOOKUP(P32,テーブル3[],5,FALSE),AND(O32&lt;&gt;"-",P32="-"),K32*VLOOKUP(O32,テーブル3[],5,FALSE),AND(O32="-",P32="-"),VLOOKUP(C32,テーブル3[],4,FALSE))</f>
        <v>1.0502613590671492</v>
      </c>
    </row>
    <row r="33" spans="1:17" x14ac:dyDescent="0.2">
      <c r="A33" s="1">
        <v>52</v>
      </c>
      <c r="B33" s="1" t="b">
        <v>0</v>
      </c>
      <c r="C33" s="1" t="s">
        <v>596</v>
      </c>
      <c r="D33" s="1" t="s">
        <v>599</v>
      </c>
      <c r="E33" s="1" t="s">
        <v>598</v>
      </c>
      <c r="F33" s="1" t="s">
        <v>543</v>
      </c>
      <c r="G33" s="1">
        <v>165.01933</v>
      </c>
      <c r="H33" s="1">
        <v>121.02840999999999</v>
      </c>
      <c r="I33" s="1">
        <v>0.01</v>
      </c>
      <c r="J33" s="1" t="s">
        <v>4</v>
      </c>
      <c r="K33" s="1">
        <v>1</v>
      </c>
      <c r="L33" s="1" t="s">
        <v>104</v>
      </c>
      <c r="M33" s="1" t="s">
        <v>570</v>
      </c>
      <c r="N33" s="6" t="s">
        <v>630</v>
      </c>
      <c r="O33" s="1" t="str" cm="1">
        <f t="array" ref="O33">_xlfn.IFS(K33&lt;RT補正用_IS!$C$4,"-",AND(K33&gt;RT補正用_IS!$C$4,K33&lt;RT補正用_IS!$C$6),RT補正用_IS!$A$4,AND(K33&gt;RT補正用_IS!$C$6,K33&lt;RT補正用_IS!$C$9),RT補正用_IS!$A$6,K33&gt;RT補正用_IS!$C$9,RT補正用_IS!$A$9)</f>
        <v>-</v>
      </c>
      <c r="P33" s="1" t="str" cm="1">
        <f t="array" ref="P33">_xlfn.IFS(K33&lt;RT補正用_IS!$C$4,RT補正用_IS!$A$4,AND(K33&gt;RT補正用_IS!$C$4,K33&lt;RT補正用_IS!$C$6),RT補正用_IS!$A$6,AND(K33&gt;RT補正用_IS!$C$6,K33&lt;RT補正用_IS!$C$9),RT補正用_IS!$A$9,K33&gt;RT補正用_IS!$C$9,"-")</f>
        <v>Dinotefuran-d5</v>
      </c>
      <c r="Q33" s="16" cm="1">
        <f t="array" ref="Q33">_xlfn.IFS(AND(O33&lt;&gt;"-",P33&lt;&gt;"-"),K33*AVERAGE(VLOOKUP(O33,テーブル3[],5,FALSE),VLOOKUP(P33,テーブル3[],5,FALSE)),AND(O33="-",P33&lt;&gt;"-"),K33*VLOOKUP(P33,テーブル3[],5,FALSE),AND(O33&lt;&gt;"-",P33="-"),K33*VLOOKUP(O33,テーブル3[],5,FALSE),AND(O33="-",P33="-"),VLOOKUP(C33,テーブル3[],4,FALSE))</f>
        <v>1.0502613590671492</v>
      </c>
    </row>
    <row r="34" spans="1:17" x14ac:dyDescent="0.2">
      <c r="A34" s="1">
        <v>53</v>
      </c>
      <c r="B34" s="1" t="b">
        <v>0</v>
      </c>
      <c r="C34" s="1" t="s">
        <v>596</v>
      </c>
      <c r="D34" s="1" t="s">
        <v>600</v>
      </c>
      <c r="E34" s="1" t="s">
        <v>598</v>
      </c>
      <c r="F34" s="1" t="s">
        <v>543</v>
      </c>
      <c r="G34" s="1">
        <v>165.01933</v>
      </c>
      <c r="H34" s="1">
        <v>77.038579999999996</v>
      </c>
      <c r="I34" s="1">
        <v>0.01</v>
      </c>
      <c r="J34" s="1" t="s">
        <v>4</v>
      </c>
      <c r="K34" s="1">
        <v>1</v>
      </c>
      <c r="L34" s="1" t="s">
        <v>104</v>
      </c>
      <c r="M34" s="1" t="s">
        <v>570</v>
      </c>
      <c r="N34" s="6" t="s">
        <v>630</v>
      </c>
      <c r="O34" s="1" t="str" cm="1">
        <f t="array" ref="O34">_xlfn.IFS(K34&lt;RT補正用_IS!$C$4,"-",AND(K34&gt;RT補正用_IS!$C$4,K34&lt;RT補正用_IS!$C$6),RT補正用_IS!$A$4,AND(K34&gt;RT補正用_IS!$C$6,K34&lt;RT補正用_IS!$C$9),RT補正用_IS!$A$6,K34&gt;RT補正用_IS!$C$9,RT補正用_IS!$A$9)</f>
        <v>-</v>
      </c>
      <c r="P34" s="1" t="str" cm="1">
        <f t="array" ref="P34">_xlfn.IFS(K34&lt;RT補正用_IS!$C$4,RT補正用_IS!$A$4,AND(K34&gt;RT補正用_IS!$C$4,K34&lt;RT補正用_IS!$C$6),RT補正用_IS!$A$6,AND(K34&gt;RT補正用_IS!$C$6,K34&lt;RT補正用_IS!$C$9),RT補正用_IS!$A$9,K34&gt;RT補正用_IS!$C$9,"-")</f>
        <v>Dinotefuran-d5</v>
      </c>
      <c r="Q34" s="16" cm="1">
        <f t="array" ref="Q34">_xlfn.IFS(AND(O34&lt;&gt;"-",P34&lt;&gt;"-"),K34*AVERAGE(VLOOKUP(O34,テーブル3[],5,FALSE),VLOOKUP(P34,テーブル3[],5,FALSE)),AND(O34="-",P34&lt;&gt;"-"),K34*VLOOKUP(P34,テーブル3[],5,FALSE),AND(O34&lt;&gt;"-",P34="-"),K34*VLOOKUP(O34,テーブル3[],5,FALSE),AND(O34="-",P34="-"),VLOOKUP(C34,テーブル3[],4,FALSE))</f>
        <v>1.0502613590671492</v>
      </c>
    </row>
    <row r="35" spans="1:17" x14ac:dyDescent="0.2">
      <c r="A35" s="1">
        <v>54</v>
      </c>
      <c r="B35" s="1" t="b">
        <v>0</v>
      </c>
      <c r="C35" s="1" t="s">
        <v>635</v>
      </c>
      <c r="D35" s="1" t="s">
        <v>636</v>
      </c>
      <c r="E35" s="1" t="s">
        <v>601</v>
      </c>
      <c r="F35" s="1" t="s">
        <v>543</v>
      </c>
      <c r="G35" s="1">
        <v>286.94389000000001</v>
      </c>
      <c r="H35" s="1"/>
      <c r="I35" s="1">
        <v>0.01</v>
      </c>
      <c r="J35" s="1" t="s">
        <v>4</v>
      </c>
      <c r="K35" s="1">
        <v>31.73</v>
      </c>
      <c r="L35" s="1" t="s">
        <v>45</v>
      </c>
      <c r="M35" s="1" t="s">
        <v>545</v>
      </c>
      <c r="N35" s="6" t="s">
        <v>630</v>
      </c>
      <c r="O35" s="1" t="str" cm="1">
        <f t="array" ref="O35">_xlfn.IFS(K35&lt;RT補正用_IS!$C$4,"-",AND(K35&gt;RT補正用_IS!$C$4,K35&lt;RT補正用_IS!$C$6),RT補正用_IS!$A$4,AND(K35&gt;RT補正用_IS!$C$6,K35&lt;RT補正用_IS!$C$9),RT補正用_IS!$A$6,K35&gt;RT補正用_IS!$C$9,RT補正用_IS!$A$9)</f>
        <v>13C6-DCMU</v>
      </c>
      <c r="P35" s="1" t="str" cm="1">
        <f t="array" ref="P35">_xlfn.IFS(K35&lt;RT補正用_IS!$C$4,RT補正用_IS!$A$4,AND(K35&gt;RT補正用_IS!$C$4,K35&lt;RT補正用_IS!$C$6),RT補正用_IS!$A$6,AND(K35&gt;RT補正用_IS!$C$6,K35&lt;RT補正用_IS!$C$9),RT補正用_IS!$A$9,K35&gt;RT補正用_IS!$C$9,"-")</f>
        <v>-</v>
      </c>
      <c r="Q35" s="16" cm="1">
        <f t="array" ref="Q35">_xlfn.IFS(AND(O35&lt;&gt;"-",P35&lt;&gt;"-"),K35*AVERAGE(VLOOKUP(O35,テーブル3[],5,FALSE),VLOOKUP(P35,テーブル3[],5,FALSE)),AND(O35="-",P35&lt;&gt;"-"),K35*VLOOKUP(P35,テーブル3[],5,FALSE),AND(O35&lt;&gt;"-",P35="-"),K35*VLOOKUP(O35,テーブル3[],5,FALSE),AND(O35="-",P35="-"),VLOOKUP(C35,テーブル3[],4,FALSE))</f>
        <v>32.365362434921906</v>
      </c>
    </row>
    <row r="36" spans="1:17" x14ac:dyDescent="0.2">
      <c r="A36" s="1">
        <v>55</v>
      </c>
      <c r="B36" s="1" t="b">
        <v>0</v>
      </c>
      <c r="C36" s="1" t="s">
        <v>635</v>
      </c>
      <c r="D36" s="1" t="s">
        <v>638</v>
      </c>
      <c r="E36" s="1" t="s">
        <v>601</v>
      </c>
      <c r="F36" s="1" t="s">
        <v>543</v>
      </c>
      <c r="G36" s="1">
        <v>286.94389000000001</v>
      </c>
      <c r="H36" s="1">
        <v>141.98160999999999</v>
      </c>
      <c r="I36" s="1">
        <v>0.01</v>
      </c>
      <c r="J36" s="1" t="s">
        <v>4</v>
      </c>
      <c r="K36" s="1">
        <v>31.73</v>
      </c>
      <c r="L36" s="1" t="s">
        <v>45</v>
      </c>
      <c r="M36" s="1" t="s">
        <v>602</v>
      </c>
      <c r="N36" s="6" t="s">
        <v>630</v>
      </c>
      <c r="O36" s="1" t="str" cm="1">
        <f t="array" ref="O36">_xlfn.IFS(K36&lt;RT補正用_IS!$C$4,"-",AND(K36&gt;RT補正用_IS!$C$4,K36&lt;RT補正用_IS!$C$6),RT補正用_IS!$A$4,AND(K36&gt;RT補正用_IS!$C$6,K36&lt;RT補正用_IS!$C$9),RT補正用_IS!$A$6,K36&gt;RT補正用_IS!$C$9,RT補正用_IS!$A$9)</f>
        <v>13C6-DCMU</v>
      </c>
      <c r="P36" s="1" t="str" cm="1">
        <f t="array" ref="P36">_xlfn.IFS(K36&lt;RT補正用_IS!$C$4,RT補正用_IS!$A$4,AND(K36&gt;RT補正用_IS!$C$4,K36&lt;RT補正用_IS!$C$6),RT補正用_IS!$A$6,AND(K36&gt;RT補正用_IS!$C$6,K36&lt;RT補正用_IS!$C$9),RT補正用_IS!$A$9,K36&gt;RT補正用_IS!$C$9,"-")</f>
        <v>-</v>
      </c>
      <c r="Q36" s="16" cm="1">
        <f t="array" ref="Q36">_xlfn.IFS(AND(O36&lt;&gt;"-",P36&lt;&gt;"-"),K36*AVERAGE(VLOOKUP(O36,テーブル3[],5,FALSE),VLOOKUP(P36,テーブル3[],5,FALSE)),AND(O36="-",P36&lt;&gt;"-"),K36*VLOOKUP(P36,テーブル3[],5,FALSE),AND(O36&lt;&gt;"-",P36="-"),K36*VLOOKUP(O36,テーブル3[],5,FALSE),AND(O36="-",P36="-"),VLOOKUP(C36,テーブル3[],4,FALSE))</f>
        <v>32.365362434921906</v>
      </c>
    </row>
    <row r="37" spans="1:17" x14ac:dyDescent="0.2">
      <c r="A37" s="1">
        <v>56</v>
      </c>
      <c r="B37" s="1" t="b">
        <v>0</v>
      </c>
      <c r="C37" s="1" t="s">
        <v>635</v>
      </c>
      <c r="D37" s="1" t="s">
        <v>637</v>
      </c>
      <c r="E37" s="1" t="s">
        <v>601</v>
      </c>
      <c r="F37" s="1" t="s">
        <v>543</v>
      </c>
      <c r="G37" s="1">
        <v>286.94389000000001</v>
      </c>
      <c r="H37" s="1">
        <v>160.95554999999999</v>
      </c>
      <c r="I37" s="1">
        <v>0.01</v>
      </c>
      <c r="J37" s="1" t="s">
        <v>4</v>
      </c>
      <c r="K37" s="1">
        <v>31.73</v>
      </c>
      <c r="L37" s="1" t="s">
        <v>45</v>
      </c>
      <c r="M37" s="1" t="s">
        <v>602</v>
      </c>
      <c r="N37" s="6" t="s">
        <v>630</v>
      </c>
      <c r="O37" s="1" t="str" cm="1">
        <f t="array" ref="O37">_xlfn.IFS(K37&lt;RT補正用_IS!$C$4,"-",AND(K37&gt;RT補正用_IS!$C$4,K37&lt;RT補正用_IS!$C$6),RT補正用_IS!$A$4,AND(K37&gt;RT補正用_IS!$C$6,K37&lt;RT補正用_IS!$C$9),RT補正用_IS!$A$6,K37&gt;RT補正用_IS!$C$9,RT補正用_IS!$A$9)</f>
        <v>13C6-DCMU</v>
      </c>
      <c r="P37" s="1" t="str" cm="1">
        <f t="array" ref="P37">_xlfn.IFS(K37&lt;RT補正用_IS!$C$4,RT補正用_IS!$A$4,AND(K37&gt;RT補正用_IS!$C$4,K37&lt;RT補正用_IS!$C$6),RT補正用_IS!$A$6,AND(K37&gt;RT補正用_IS!$C$6,K37&lt;RT補正用_IS!$C$9),RT補正用_IS!$A$9,K37&gt;RT補正用_IS!$C$9,"-")</f>
        <v>-</v>
      </c>
      <c r="Q37" s="16" cm="1">
        <f t="array" ref="Q37">_xlfn.IFS(AND(O37&lt;&gt;"-",P37&lt;&gt;"-"),K37*AVERAGE(VLOOKUP(O37,テーブル3[],5,FALSE),VLOOKUP(P37,テーブル3[],5,FALSE)),AND(O37="-",P37&lt;&gt;"-"),K37*VLOOKUP(P37,テーブル3[],5,FALSE),AND(O37&lt;&gt;"-",P37="-"),K37*VLOOKUP(O37,テーブル3[],5,FALSE),AND(O37="-",P37="-"),VLOOKUP(C37,テーブル3[],4,FALSE))</f>
        <v>32.365362434921906</v>
      </c>
    </row>
    <row r="38" spans="1:17" x14ac:dyDescent="0.2">
      <c r="A38" s="1">
        <v>57</v>
      </c>
      <c r="B38" s="1" t="b">
        <v>1</v>
      </c>
      <c r="C38" s="1" t="s">
        <v>634</v>
      </c>
      <c r="D38" s="1" t="s">
        <v>544</v>
      </c>
      <c r="E38" s="1" t="s">
        <v>331</v>
      </c>
      <c r="F38" s="1" t="s">
        <v>543</v>
      </c>
      <c r="G38" s="1">
        <v>258.07013000000001</v>
      </c>
      <c r="H38" s="1"/>
      <c r="I38" s="1">
        <v>0.01</v>
      </c>
      <c r="J38" s="1" t="s">
        <v>4</v>
      </c>
      <c r="K38" s="1">
        <v>15.555</v>
      </c>
      <c r="L38" s="1"/>
      <c r="M38" s="1" t="s">
        <v>545</v>
      </c>
      <c r="N38" s="6" t="s">
        <v>630</v>
      </c>
      <c r="O38" s="1" t="s">
        <v>627</v>
      </c>
      <c r="P38" s="1" t="s">
        <v>627</v>
      </c>
      <c r="Q38" s="16" cm="1">
        <f t="array" ref="Q38">_xlfn.IFS(AND(O38&lt;&gt;"-",P38&lt;&gt;"-"),K38*AVERAGE(VLOOKUP(O38,テーブル3[],5,FALSE),VLOOKUP(P38,テーブル3[],5,FALSE)),AND(O38="-",P38&lt;&gt;"-"),K38*VLOOKUP(P38,テーブル3[],5,FALSE),AND(O38&lt;&gt;"-",P38="-"),K38*VLOOKUP(O38,テーブル3[],5,FALSE),AND(O38="-",P38="-"),VLOOKUP(C38,テーブル3[],4,FALSE))</f>
        <v>15.967000000000001</v>
      </c>
    </row>
    <row r="39" spans="1:17" x14ac:dyDescent="0.2">
      <c r="A39" s="1">
        <v>58</v>
      </c>
      <c r="B39" s="1" t="b">
        <v>1</v>
      </c>
      <c r="C39" s="1" t="s">
        <v>104</v>
      </c>
      <c r="D39" s="1" t="s">
        <v>104</v>
      </c>
      <c r="E39" s="1" t="s">
        <v>105</v>
      </c>
      <c r="F39" s="1" t="s">
        <v>543</v>
      </c>
      <c r="G39" s="1">
        <v>206.13069999999999</v>
      </c>
      <c r="H39" s="1"/>
      <c r="I39" s="1">
        <v>0.01</v>
      </c>
      <c r="J39" s="1" t="s">
        <v>4</v>
      </c>
      <c r="K39" s="14">
        <v>9.9480000000000004</v>
      </c>
      <c r="L39" s="1"/>
      <c r="M39" s="1" t="s">
        <v>644</v>
      </c>
      <c r="N39" s="6" t="s">
        <v>630</v>
      </c>
      <c r="O39" s="1" t="s">
        <v>627</v>
      </c>
      <c r="P39" s="1" t="s">
        <v>627</v>
      </c>
      <c r="Q39" s="23" cm="1">
        <f t="array" ref="Q39">_xlfn.IFS(AND(O39&lt;&gt;"-",P39&lt;&gt;"-"),K39*AVERAGE(VLOOKUP(O39,テーブル3[],5,FALSE),VLOOKUP(P39,テーブル3[],5,FALSE)),AND(O39="-",P39&lt;&gt;"-"),K39*VLOOKUP(P39,テーブル3[],5,FALSE),AND(O39&lt;&gt;"-",P39="-"),K39*VLOOKUP(O39,テーブル3[],5,FALSE),AND(O39="-",P39="-"),VLOOKUP(C39,テーブル3[],4,FALSE))</f>
        <v>10.448</v>
      </c>
    </row>
    <row r="40" spans="1:17" x14ac:dyDescent="0.2">
      <c r="A40" s="1">
        <v>59</v>
      </c>
      <c r="B40" s="1" t="b">
        <v>1</v>
      </c>
      <c r="C40" s="1" t="s">
        <v>45</v>
      </c>
      <c r="D40" s="1" t="s">
        <v>45</v>
      </c>
      <c r="E40" s="1" t="s">
        <v>46</v>
      </c>
      <c r="F40" s="1" t="s">
        <v>543</v>
      </c>
      <c r="G40" s="1">
        <v>237.02986999999999</v>
      </c>
      <c r="H40" s="1"/>
      <c r="I40" s="1">
        <v>0.01</v>
      </c>
      <c r="J40" s="1" t="s">
        <v>4</v>
      </c>
      <c r="K40" s="1">
        <v>24.97</v>
      </c>
      <c r="L40" s="1"/>
      <c r="M40" s="1" t="s">
        <v>644</v>
      </c>
      <c r="N40" s="6" t="s">
        <v>630</v>
      </c>
      <c r="O40" s="1" t="s">
        <v>627</v>
      </c>
      <c r="P40" s="1" t="s">
        <v>627</v>
      </c>
      <c r="Q40" s="23" cm="1">
        <f t="array" ref="Q40">_xlfn.IFS(AND(O40&lt;&gt;"-",P40&lt;&gt;"-"),K40*AVERAGE(VLOOKUP(O40,テーブル3[],5,FALSE),VLOOKUP(P40,テーブル3[],5,FALSE)),AND(O40="-",P40&lt;&gt;"-"),K40*VLOOKUP(P40,テーブル3[],5,FALSE),AND(O40&lt;&gt;"-",P40="-"),K40*VLOOKUP(O40,テーブル3[],5,FALSE),AND(O40="-",P40="-"),VLOOKUP(C40,テーブル3[],4,FALSE))</f>
        <v>25.47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8F3A-BD22-46B1-8B23-A762F4507F47}">
  <dimension ref="A1:H11"/>
  <sheetViews>
    <sheetView tabSelected="1" workbookViewId="0">
      <selection activeCell="O8" sqref="O8"/>
    </sheetView>
  </sheetViews>
  <sheetFormatPr baseColWidth="10" defaultColWidth="8.83203125" defaultRowHeight="16" x14ac:dyDescent="0.2"/>
  <cols>
    <col min="1" max="2" width="18.1640625" customWidth="1"/>
    <col min="3" max="3" width="13.5" bestFit="1" customWidth="1"/>
    <col min="4" max="4" width="21.83203125" bestFit="1" customWidth="1"/>
  </cols>
  <sheetData>
    <row r="1" spans="1:8" ht="51" x14ac:dyDescent="0.2">
      <c r="A1" s="10" t="s">
        <v>640</v>
      </c>
      <c r="B1" s="3"/>
      <c r="C1" s="2"/>
      <c r="D1" s="2"/>
      <c r="E1" s="2"/>
      <c r="F1" s="2"/>
      <c r="G1" s="2"/>
      <c r="H1" s="2"/>
    </row>
    <row r="2" spans="1:8" x14ac:dyDescent="0.2">
      <c r="A2" s="8" t="s">
        <v>614</v>
      </c>
      <c r="B2" s="8" t="s">
        <v>625</v>
      </c>
      <c r="C2" s="8" t="s">
        <v>633</v>
      </c>
      <c r="D2" s="20" t="s">
        <v>631</v>
      </c>
      <c r="E2" s="8" t="s">
        <v>632</v>
      </c>
    </row>
    <row r="3" spans="1:8" x14ac:dyDescent="0.2">
      <c r="A3" s="1" t="s">
        <v>622</v>
      </c>
      <c r="B3" s="1" t="s">
        <v>626</v>
      </c>
      <c r="C3" s="1">
        <v>3.85</v>
      </c>
      <c r="D3" s="21">
        <f>テーブル3[[#This Row],[DB_RT '[min']]]+0.5</f>
        <v>4.3499999999999996</v>
      </c>
      <c r="E3" s="1">
        <f>テーブル3[[#This Row],[当該分析での実測RT'[min']]]/テーブル3[[#This Row],[DB_RT '[min']]]</f>
        <v>1.1298701298701297</v>
      </c>
      <c r="F3" s="11"/>
      <c r="G3" s="11"/>
    </row>
    <row r="4" spans="1:8" x14ac:dyDescent="0.2">
      <c r="A4" s="1" t="s">
        <v>104</v>
      </c>
      <c r="B4" s="1" t="s">
        <v>627</v>
      </c>
      <c r="C4" s="1">
        <v>9.9480000000000004</v>
      </c>
      <c r="D4" s="21">
        <f>テーブル3[[#This Row],[DB_RT '[min']]]+0.5</f>
        <v>10.448</v>
      </c>
      <c r="E4" s="1">
        <f>テーブル3[[#This Row],[当該分析での実測RT'[min']]]/テーブル3[[#This Row],[DB_RT '[min']]]</f>
        <v>1.0502613590671492</v>
      </c>
    </row>
    <row r="5" spans="1:8" x14ac:dyDescent="0.2">
      <c r="A5" s="1" t="s">
        <v>623</v>
      </c>
      <c r="B5" s="1" t="s">
        <v>626</v>
      </c>
      <c r="C5" s="1">
        <v>12.7</v>
      </c>
      <c r="D5" s="21">
        <f>テーブル3[[#This Row],[DB_RT '[min']]]+0.5</f>
        <v>13.2</v>
      </c>
      <c r="E5" s="1">
        <f>テーブル3[[#This Row],[当該分析での実測RT'[min']]]/テーブル3[[#This Row],[DB_RT '[min']]]</f>
        <v>1.0393700787401574</v>
      </c>
    </row>
    <row r="6" spans="1:8" x14ac:dyDescent="0.2">
      <c r="A6" s="1" t="s">
        <v>330</v>
      </c>
      <c r="B6" s="9" t="s">
        <v>628</v>
      </c>
      <c r="C6" s="1">
        <v>15.467000000000001</v>
      </c>
      <c r="D6" s="21">
        <f>テーブル3[[#This Row],[DB_RT '[min']]]+0.5</f>
        <v>15.967000000000001</v>
      </c>
      <c r="E6" s="1">
        <f>テーブル3[[#This Row],[当該分析での実測RT'[min']]]/テーブル3[[#This Row],[DB_RT '[min']]]</f>
        <v>1.0323268895066917</v>
      </c>
    </row>
    <row r="7" spans="1:8" x14ac:dyDescent="0.2">
      <c r="A7" s="1" t="s">
        <v>619</v>
      </c>
      <c r="B7" s="1" t="s">
        <v>626</v>
      </c>
      <c r="C7" s="1">
        <v>18.332000000000001</v>
      </c>
      <c r="D7" s="21">
        <f>テーブル3[[#This Row],[DB_RT '[min']]]+0.5</f>
        <v>18.832000000000001</v>
      </c>
      <c r="E7" s="1">
        <f>テーブル3[[#This Row],[当該分析での実測RT'[min']]]/テーブル3[[#This Row],[DB_RT '[min']]]</f>
        <v>1.0272747108880647</v>
      </c>
    </row>
    <row r="8" spans="1:8" x14ac:dyDescent="0.2">
      <c r="A8" s="1" t="s">
        <v>624</v>
      </c>
      <c r="B8" s="1" t="s">
        <v>626</v>
      </c>
      <c r="C8" s="1">
        <v>24.2</v>
      </c>
      <c r="D8" s="21">
        <f>テーブル3[[#This Row],[DB_RT '[min']]]+0.5</f>
        <v>24.7</v>
      </c>
      <c r="E8" s="1">
        <f>テーブル3[[#This Row],[当該分析での実測RT'[min']]]/テーブル3[[#This Row],[DB_RT '[min']]]</f>
        <v>1.0206611570247934</v>
      </c>
    </row>
    <row r="9" spans="1:8" x14ac:dyDescent="0.2">
      <c r="A9" s="1" t="s">
        <v>45</v>
      </c>
      <c r="B9" s="9" t="s">
        <v>628</v>
      </c>
      <c r="C9" s="1">
        <v>24.97</v>
      </c>
      <c r="D9" s="21">
        <f>テーブル3[[#This Row],[DB_RT '[min']]]+0.5</f>
        <v>25.47</v>
      </c>
      <c r="E9" s="1">
        <f>テーブル3[[#This Row],[当該分析での実測RT'[min']]]/テーブル3[[#This Row],[DB_RT '[min']]]</f>
        <v>1.0200240288346014</v>
      </c>
    </row>
    <row r="10" spans="1:8" x14ac:dyDescent="0.2">
      <c r="A10" s="1" t="s">
        <v>621</v>
      </c>
      <c r="B10" s="1" t="s">
        <v>626</v>
      </c>
      <c r="C10" s="1">
        <v>29.8</v>
      </c>
      <c r="D10" s="21">
        <f>テーブル3[[#This Row],[DB_RT '[min']]]+0.5</f>
        <v>30.3</v>
      </c>
      <c r="E10" s="1">
        <f>テーブル3[[#This Row],[当該分析での実測RT'[min']]]/テーブル3[[#This Row],[DB_RT '[min']]]</f>
        <v>1.0167785234899329</v>
      </c>
    </row>
    <row r="11" spans="1:8" x14ac:dyDescent="0.2">
      <c r="A11" s="1" t="s">
        <v>620</v>
      </c>
      <c r="B11" s="1" t="s">
        <v>626</v>
      </c>
      <c r="C11" s="1">
        <v>35.9</v>
      </c>
      <c r="D11" s="21">
        <f>テーブル3[[#This Row],[DB_RT '[min']]]+0.5</f>
        <v>36.4</v>
      </c>
      <c r="E11" s="1">
        <f>テーブル3[[#This Row],[当該分析での実測RT'[min']]]/テーブル3[[#This Row],[DB_RT '[min']]]</f>
        <v>1.0139275766016713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分析対象物質の一覧</vt:lpstr>
      <vt:lpstr>Positive ion mode</vt:lpstr>
      <vt:lpstr>Negative ion mode</vt:lpstr>
      <vt:lpstr>RT補正用_IS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新福　優太</dc:creator>
  <cp:lastModifiedBy>新福　優太</cp:lastModifiedBy>
  <dcterms:created xsi:type="dcterms:W3CDTF">2024-06-04T04:50:29Z</dcterms:created>
  <dcterms:modified xsi:type="dcterms:W3CDTF">2024-06-05T10:46:51Z</dcterms:modified>
</cp:coreProperties>
</file>